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D:\1974\"/>
    </mc:Choice>
  </mc:AlternateContent>
  <bookViews>
    <workbookView xWindow="0" yWindow="0" windowWidth="20490" windowHeight="7755" tabRatio="500"/>
  </bookViews>
  <sheets>
    <sheet name="Sheet1" sheetId="1" r:id="rId1"/>
  </sheets>
  <externalReferences>
    <externalReference r:id="rId2"/>
    <externalReference r:id="rId3"/>
  </externalReferences>
  <calcPr calcId="162913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1" i="1" l="1"/>
  <c r="K6" i="1"/>
  <c r="L6" i="1"/>
  <c r="H6" i="1"/>
  <c r="D7" i="1"/>
  <c r="D8" i="1"/>
  <c r="D9" i="1"/>
  <c r="D11" i="1"/>
  <c r="D12" i="1"/>
  <c r="D13" i="1"/>
  <c r="D15" i="1"/>
  <c r="D16" i="1"/>
  <c r="D17" i="1"/>
  <c r="D18" i="1"/>
  <c r="D19" i="1"/>
  <c r="D20" i="1"/>
  <c r="D21" i="1"/>
  <c r="D22" i="1"/>
  <c r="D23" i="1"/>
  <c r="D26" i="1"/>
  <c r="D27" i="1"/>
  <c r="D28" i="1"/>
  <c r="D30" i="1"/>
  <c r="D31" i="1"/>
  <c r="D34" i="1"/>
  <c r="D35" i="1"/>
  <c r="D36" i="1"/>
  <c r="D38" i="1"/>
  <c r="D39" i="1"/>
  <c r="D40" i="1"/>
  <c r="D42" i="1"/>
  <c r="D43" i="1"/>
  <c r="D44" i="1"/>
  <c r="D45" i="1"/>
  <c r="D47" i="1"/>
  <c r="D48" i="1"/>
  <c r="D49" i="1"/>
  <c r="D50" i="1"/>
  <c r="D52" i="1"/>
  <c r="D53" i="1"/>
  <c r="D55" i="1"/>
  <c r="D56" i="1"/>
  <c r="D58" i="1"/>
  <c r="D59" i="1"/>
  <c r="D60" i="1"/>
  <c r="D61" i="1"/>
  <c r="D62" i="1"/>
  <c r="D63" i="1"/>
  <c r="D64" i="1"/>
  <c r="D65" i="1"/>
  <c r="D66" i="1"/>
  <c r="D67" i="1"/>
  <c r="D6" i="1"/>
  <c r="E6" i="1"/>
  <c r="F6" i="1"/>
  <c r="G6" i="1"/>
  <c r="E7" i="1"/>
  <c r="E8" i="1"/>
  <c r="E9" i="1"/>
  <c r="E11" i="1"/>
  <c r="E12" i="1"/>
  <c r="E13" i="1"/>
  <c r="E15" i="1"/>
  <c r="E16" i="1"/>
  <c r="E17" i="1"/>
  <c r="E18" i="1"/>
  <c r="E19" i="1"/>
  <c r="E20" i="1"/>
  <c r="E21" i="1"/>
  <c r="E22" i="1"/>
  <c r="E23" i="1"/>
  <c r="E26" i="1"/>
  <c r="E27" i="1"/>
  <c r="E28" i="1"/>
  <c r="E30" i="1"/>
  <c r="E31" i="1"/>
  <c r="E34" i="1"/>
  <c r="E35" i="1"/>
  <c r="E36" i="1"/>
  <c r="E38" i="1"/>
  <c r="E39" i="1"/>
  <c r="E40" i="1"/>
  <c r="E42" i="1"/>
  <c r="E43" i="1"/>
  <c r="E44" i="1"/>
  <c r="E45" i="1"/>
  <c r="E47" i="1"/>
  <c r="E48" i="1"/>
  <c r="E49" i="1"/>
  <c r="E50" i="1"/>
  <c r="E52" i="1"/>
  <c r="E53" i="1"/>
  <c r="E55" i="1"/>
  <c r="E56" i="1"/>
  <c r="E58" i="1"/>
  <c r="E59" i="1"/>
  <c r="E60" i="1"/>
  <c r="E61" i="1"/>
  <c r="E62" i="1"/>
  <c r="E63" i="1"/>
  <c r="E64" i="1"/>
  <c r="E65" i="1"/>
  <c r="E66" i="1"/>
  <c r="E67" i="1"/>
  <c r="L7" i="1"/>
  <c r="L8" i="1"/>
  <c r="L9" i="1"/>
  <c r="L11" i="1"/>
  <c r="L12" i="1"/>
  <c r="L13" i="1"/>
  <c r="L15" i="1"/>
  <c r="L16" i="1"/>
  <c r="L17" i="1"/>
  <c r="L18" i="1"/>
  <c r="L19" i="1"/>
  <c r="L20" i="1"/>
  <c r="L21" i="1"/>
  <c r="L22" i="1"/>
  <c r="L23" i="1"/>
  <c r="L26" i="1"/>
  <c r="L30" i="1"/>
  <c r="L31" i="1"/>
  <c r="L34" i="1"/>
  <c r="L35" i="1"/>
  <c r="L36" i="1"/>
  <c r="L38" i="1"/>
  <c r="L39" i="1"/>
  <c r="L40" i="1"/>
  <c r="L42" i="1"/>
  <c r="L43" i="1"/>
  <c r="L44" i="1"/>
  <c r="L45" i="1"/>
  <c r="L47" i="1"/>
  <c r="L48" i="1"/>
  <c r="L49" i="1"/>
  <c r="L50" i="1"/>
  <c r="L52" i="1"/>
  <c r="L53" i="1"/>
  <c r="L55" i="1"/>
  <c r="L56" i="1"/>
  <c r="L58" i="1"/>
  <c r="L59" i="1"/>
  <c r="L60" i="1"/>
  <c r="L61" i="1"/>
  <c r="L62" i="1"/>
  <c r="L63" i="1"/>
  <c r="L64" i="1"/>
  <c r="L65" i="1"/>
  <c r="L66" i="1"/>
  <c r="L67" i="1"/>
  <c r="K64" i="1"/>
  <c r="K65" i="1"/>
  <c r="K66" i="1"/>
  <c r="K67" i="1"/>
  <c r="K7" i="1"/>
  <c r="K8" i="1"/>
  <c r="K9" i="1"/>
  <c r="K11" i="1"/>
  <c r="K12" i="1"/>
  <c r="K13" i="1"/>
  <c r="K15" i="1"/>
  <c r="K16" i="1"/>
  <c r="K17" i="1"/>
  <c r="K18" i="1"/>
  <c r="K19" i="1"/>
  <c r="K20" i="1"/>
  <c r="K21" i="1"/>
  <c r="K22" i="1"/>
  <c r="K23" i="1"/>
  <c r="K26" i="1"/>
  <c r="K30" i="1"/>
  <c r="K31" i="1"/>
  <c r="K34" i="1"/>
  <c r="K35" i="1"/>
  <c r="K36" i="1"/>
  <c r="K38" i="1"/>
  <c r="K39" i="1"/>
  <c r="K40" i="1"/>
  <c r="K42" i="1"/>
  <c r="K43" i="1"/>
  <c r="K44" i="1"/>
  <c r="K45" i="1"/>
  <c r="K47" i="1"/>
  <c r="K48" i="1"/>
  <c r="K49" i="1"/>
  <c r="K50" i="1"/>
  <c r="K52" i="1"/>
  <c r="K53" i="1"/>
  <c r="K55" i="1"/>
  <c r="K56" i="1"/>
  <c r="K58" i="1"/>
  <c r="K59" i="1"/>
  <c r="K60" i="1"/>
  <c r="K61" i="1"/>
  <c r="K62" i="1"/>
  <c r="K63" i="1"/>
  <c r="F66" i="1"/>
  <c r="F45" i="1"/>
  <c r="G45" i="1"/>
  <c r="F48" i="1"/>
  <c r="F43" i="1"/>
  <c r="F38" i="1"/>
  <c r="G38" i="1"/>
  <c r="F16" i="1"/>
  <c r="F19" i="1"/>
  <c r="G19" i="1"/>
  <c r="F7" i="1"/>
  <c r="G7" i="1"/>
  <c r="F58" i="1"/>
  <c r="G58" i="1"/>
  <c r="F59" i="1"/>
  <c r="G59" i="1"/>
  <c r="F63" i="1"/>
  <c r="G63" i="1"/>
  <c r="F64" i="1"/>
  <c r="G64" i="1"/>
  <c r="F34" i="1"/>
  <c r="G34" i="1"/>
  <c r="F36" i="1"/>
  <c r="G36" i="1"/>
  <c r="F50" i="1"/>
  <c r="F53" i="1"/>
  <c r="F55" i="1"/>
  <c r="F56" i="1"/>
  <c r="G56" i="1"/>
  <c r="F60" i="1"/>
  <c r="F61" i="1"/>
  <c r="F62" i="1"/>
  <c r="G62" i="1"/>
  <c r="H9" i="1"/>
  <c r="H12" i="1"/>
  <c r="H11" i="1"/>
  <c r="H39" i="1"/>
  <c r="H45" i="1"/>
  <c r="H47" i="1"/>
  <c r="H55" i="1"/>
  <c r="H60" i="1"/>
  <c r="H8" i="1"/>
  <c r="H15" i="1"/>
  <c r="H16" i="1"/>
  <c r="H19" i="1"/>
  <c r="H20" i="1"/>
  <c r="H30" i="1"/>
  <c r="H35" i="1"/>
  <c r="H38" i="1"/>
  <c r="H43" i="1"/>
  <c r="H48" i="1"/>
  <c r="H52" i="1"/>
  <c r="H53" i="1"/>
  <c r="H56" i="1"/>
  <c r="H58" i="1"/>
  <c r="H59" i="1"/>
  <c r="H62" i="1"/>
  <c r="H63" i="1"/>
  <c r="H65" i="1"/>
  <c r="F18" i="1"/>
  <c r="G18" i="1"/>
  <c r="H42" i="1"/>
  <c r="F47" i="1"/>
  <c r="H64" i="1"/>
  <c r="H36" i="1"/>
  <c r="F9" i="1"/>
  <c r="G9" i="1"/>
  <c r="F65" i="1"/>
  <c r="G43" i="1"/>
  <c r="H49" i="1"/>
  <c r="H50" i="1"/>
  <c r="H17" i="1"/>
  <c r="F52" i="1"/>
  <c r="G52" i="1"/>
  <c r="G47" i="1"/>
  <c r="F21" i="1"/>
  <c r="F15" i="1"/>
  <c r="F22" i="1"/>
  <c r="H44" i="1"/>
  <c r="H7" i="1"/>
  <c r="G61" i="1"/>
  <c r="G55" i="1"/>
  <c r="G50" i="1"/>
  <c r="F35" i="1"/>
  <c r="G35" i="1"/>
  <c r="F20" i="1"/>
  <c r="G20" i="1"/>
  <c r="G21" i="1"/>
  <c r="F12" i="1"/>
  <c r="F11" i="1"/>
  <c r="F13" i="1"/>
  <c r="F30" i="1"/>
  <c r="G66" i="1"/>
  <c r="F67" i="1"/>
  <c r="G60" i="1"/>
  <c r="G15" i="1"/>
  <c r="F42" i="1"/>
  <c r="G42" i="1"/>
  <c r="F26" i="1"/>
  <c r="G26" i="1"/>
  <c r="H61" i="1"/>
  <c r="H26" i="1"/>
  <c r="H31" i="1"/>
  <c r="H66" i="1"/>
  <c r="H67" i="1"/>
  <c r="H34" i="1"/>
  <c r="H18" i="1"/>
  <c r="G53" i="1"/>
  <c r="F8" i="1"/>
  <c r="G8" i="1"/>
  <c r="G11" i="1"/>
  <c r="F39" i="1"/>
  <c r="F40" i="1"/>
  <c r="G16" i="1"/>
  <c r="G17" i="1"/>
  <c r="F23" i="1"/>
  <c r="F17" i="1"/>
  <c r="G30" i="1"/>
  <c r="G31" i="1"/>
  <c r="H40" i="1"/>
  <c r="H27" i="1"/>
  <c r="F49" i="1"/>
  <c r="G48" i="1"/>
  <c r="H23" i="1"/>
  <c r="H21" i="1"/>
  <c r="G39" i="1"/>
  <c r="G40" i="1"/>
  <c r="G65" i="1"/>
  <c r="H13" i="1"/>
  <c r="F31" i="1"/>
  <c r="F27" i="1"/>
  <c r="F28" i="1"/>
  <c r="G67" i="1"/>
  <c r="G12" i="1"/>
  <c r="F44" i="1"/>
  <c r="G49" i="1"/>
  <c r="G44" i="1"/>
  <c r="G23" i="1"/>
  <c r="G27" i="1"/>
  <c r="G13" i="1"/>
  <c r="H22" i="1"/>
  <c r="H28" i="1"/>
  <c r="G28" i="1"/>
  <c r="G22" i="1"/>
</calcChain>
</file>

<file path=xl/sharedStrings.xml><?xml version="1.0" encoding="utf-8"?>
<sst xmlns="http://schemas.openxmlformats.org/spreadsheetml/2006/main" count="60" uniqueCount="55">
  <si>
    <t>Games Played</t>
  </si>
  <si>
    <t>Offensive Stats:</t>
  </si>
  <si>
    <t>First Downs</t>
  </si>
  <si>
    <t xml:space="preserve">    Rushing</t>
  </si>
  <si>
    <t xml:space="preserve">    Passing</t>
  </si>
  <si>
    <t xml:space="preserve">    Penalty</t>
  </si>
  <si>
    <t>Rushes</t>
  </si>
  <si>
    <t xml:space="preserve"> Yards Gained (Net)</t>
  </si>
  <si>
    <t xml:space="preserve"> Average Gain</t>
  </si>
  <si>
    <t>Passes Attempted</t>
  </si>
  <si>
    <t xml:space="preserve"> Completed</t>
  </si>
  <si>
    <t xml:space="preserve"> Percent Completed</t>
  </si>
  <si>
    <t xml:space="preserve"> Total Yards Gained</t>
  </si>
  <si>
    <t xml:space="preserve"> Passer Tackled</t>
  </si>
  <si>
    <t xml:space="preserve">    Yards Lost</t>
  </si>
  <si>
    <t xml:space="preserve"> Net Yards Gained</t>
  </si>
  <si>
    <t xml:space="preserve"> Yards Gained (Net) Per Pass Play</t>
  </si>
  <si>
    <t xml:space="preserve"> Yards Gained Per Completion</t>
  </si>
  <si>
    <t>Net Yards Gained</t>
  </si>
  <si>
    <t xml:space="preserve"> Rushing and Passing</t>
  </si>
  <si>
    <t xml:space="preserve"> Percent Total Yards - Rushing</t>
  </si>
  <si>
    <t xml:space="preserve"> Percent Total Yards - Passing</t>
  </si>
  <si>
    <t>Ball Control Plays</t>
  </si>
  <si>
    <t xml:space="preserve"> Average Gain (Net)</t>
  </si>
  <si>
    <t>Interceptions</t>
  </si>
  <si>
    <t xml:space="preserve"> Had Intercepted</t>
  </si>
  <si>
    <t xml:space="preserve"> Yards Opponents Returned</t>
  </si>
  <si>
    <t xml:space="preserve"> Returned by Opponents for TD</t>
  </si>
  <si>
    <t>Punts</t>
  </si>
  <si>
    <t xml:space="preserve">  Yards Punted</t>
  </si>
  <si>
    <t xml:space="preserve">  Average Yards Per Punt</t>
  </si>
  <si>
    <t>Punt Returns</t>
  </si>
  <si>
    <t xml:space="preserve"> Yards Returned</t>
  </si>
  <si>
    <t xml:space="preserve"> Average Yards Per Return</t>
  </si>
  <si>
    <t xml:space="preserve"> Returned for TD</t>
  </si>
  <si>
    <t>Kickoff Returns</t>
  </si>
  <si>
    <t>Penalties</t>
  </si>
  <si>
    <t xml:space="preserve"> Yards Penalized</t>
  </si>
  <si>
    <t>Fumbles</t>
  </si>
  <si>
    <t>Lost</t>
  </si>
  <si>
    <t>Total Points Scored</t>
  </si>
  <si>
    <t xml:space="preserve"> Touchdowns (Total)</t>
  </si>
  <si>
    <t xml:space="preserve"> Touchdowns Rushing</t>
  </si>
  <si>
    <t xml:space="preserve"> Touchdowns Passing</t>
  </si>
  <si>
    <t xml:space="preserve"> TD's on Returns and Recoveries</t>
  </si>
  <si>
    <t xml:space="preserve"> *Extra Points</t>
  </si>
  <si>
    <t xml:space="preserve"> Safeties</t>
  </si>
  <si>
    <t xml:space="preserve"> Field Goals</t>
  </si>
  <si>
    <t xml:space="preserve"> Field Goal Attempts</t>
  </si>
  <si>
    <t xml:space="preserve"> Percent Successful</t>
  </si>
  <si>
    <t>AFC</t>
  </si>
  <si>
    <t>NFC</t>
  </si>
  <si>
    <t>TOTAL</t>
  </si>
  <si>
    <t>Replay</t>
  </si>
  <si>
    <t>Actual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</si>
</sst>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name val="Arial"/>
      <family val="2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79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13">
    <xf numFmtId="0" fontId="0" fillId="0" borderId="0" xfId="0"/>
    <xf numFmtId="0" fontId="2" fillId="0" borderId="0" xfId="0" applyFont="1"/>
    <xf numFmtId="0" fontId="0" fillId="0" borderId="0" xfId="0" quotePrefix="1" applyAlignment="1">
      <alignment horizontal="left"/>
    </xf>
    <xf numFmtId="0" fontId="0" fillId="2" borderId="0" xfId="0" applyFill="1"/>
    <xf numFmtId="164" fontId="0" fillId="0" borderId="0" xfId="0" applyNumberFormat="1"/>
    <xf numFmtId="0" fontId="0" fillId="0" borderId="0" xfId="0" applyAlignment="1">
      <alignment horizontal="center"/>
    </xf>
    <xf numFmtId="0" fontId="5" fillId="0" borderId="0" xfId="0" applyFont="1"/>
    <xf numFmtId="2" fontId="0" fillId="0" borderId="0" xfId="0" applyNumberFormat="1"/>
    <xf numFmtId="164" fontId="1" fillId="0" borderId="0" xfId="0" applyNumberFormat="1" applyFont="1"/>
    <xf numFmtId="0" fontId="1" fillId="0" borderId="0" xfId="0" applyFont="1"/>
    <xf numFmtId="2" fontId="1" fillId="0" borderId="0" xfId="0" applyNumberFormat="1" applyFont="1"/>
    <xf numFmtId="164" fontId="0" fillId="0" borderId="0" xfId="0" applyNumberFormat="1" applyFill="1"/>
    <xf numFmtId="164" fontId="1" fillId="0" borderId="0" xfId="0" applyNumberFormat="1" applyFont="1" applyFill="1"/>
  </cellXfs>
  <cellStyles count="79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FC/1974%20AFC%20Stat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NFC/1974%20NFC%20Stat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ndings"/>
      <sheetName val="Team Offense"/>
      <sheetName val="Team Defense"/>
      <sheetName val="Passing"/>
      <sheetName val="Rush - Rec"/>
      <sheetName val="Int - Sack"/>
      <sheetName val="Field Goals"/>
      <sheetName val="Punting"/>
      <sheetName val="Punt Returns"/>
      <sheetName val="Kickoff Returns"/>
    </sheetNames>
    <sheetDataSet>
      <sheetData sheetId="0"/>
      <sheetData sheetId="1">
        <row r="1">
          <cell r="B1">
            <v>19.5</v>
          </cell>
        </row>
        <row r="5">
          <cell r="Q5">
            <v>630</v>
          </cell>
          <cell r="S5">
            <v>34.835164835164832</v>
          </cell>
        </row>
        <row r="6">
          <cell r="Q6">
            <v>301</v>
          </cell>
          <cell r="S6">
            <v>16.087912087912088</v>
          </cell>
        </row>
        <row r="7">
          <cell r="Q7">
            <v>288</v>
          </cell>
          <cell r="S7">
            <v>15.967032967032967</v>
          </cell>
        </row>
        <row r="8">
          <cell r="Q8">
            <v>41</v>
          </cell>
          <cell r="S8">
            <v>2.7802197802197801</v>
          </cell>
        </row>
        <row r="10">
          <cell r="Q10">
            <v>1307</v>
          </cell>
          <cell r="S10">
            <v>70.615384615384613</v>
          </cell>
        </row>
        <row r="11">
          <cell r="Q11">
            <v>5325</v>
          </cell>
          <cell r="S11">
            <v>284.2197802197802</v>
          </cell>
        </row>
        <row r="12">
          <cell r="S12">
            <v>4.0248988484282604</v>
          </cell>
        </row>
        <row r="14">
          <cell r="Q14">
            <v>997</v>
          </cell>
          <cell r="S14">
            <v>50.153846153846153</v>
          </cell>
        </row>
        <row r="15">
          <cell r="Q15">
            <v>508</v>
          </cell>
          <cell r="S15">
            <v>26.472527472527471</v>
          </cell>
        </row>
        <row r="16">
          <cell r="S16">
            <v>52.782646801051705</v>
          </cell>
        </row>
        <row r="17">
          <cell r="Q17">
            <v>6521</v>
          </cell>
          <cell r="S17">
            <v>341.68131868131866</v>
          </cell>
        </row>
        <row r="18">
          <cell r="Q18">
            <v>97</v>
          </cell>
          <cell r="S18">
            <v>4.604395604395604</v>
          </cell>
        </row>
        <row r="19">
          <cell r="Q19">
            <v>693</v>
          </cell>
          <cell r="S19">
            <v>37.571428571428569</v>
          </cell>
        </row>
        <row r="20">
          <cell r="Q20">
            <v>5828</v>
          </cell>
          <cell r="S20">
            <v>304.1098901098901</v>
          </cell>
        </row>
        <row r="21">
          <cell r="S21">
            <v>5.0999999999999996</v>
          </cell>
        </row>
        <row r="22">
          <cell r="S22">
            <v>12.907015359070153</v>
          </cell>
        </row>
        <row r="25">
          <cell r="Q25">
            <v>11153</v>
          </cell>
          <cell r="S25">
            <v>588.32967032967031</v>
          </cell>
        </row>
        <row r="29">
          <cell r="Q29">
            <v>2401</v>
          </cell>
          <cell r="S29">
            <v>125.37362637362638</v>
          </cell>
        </row>
        <row r="30">
          <cell r="S30">
            <v>4.7</v>
          </cell>
        </row>
        <row r="33">
          <cell r="Q33">
            <v>62</v>
          </cell>
          <cell r="S33">
            <v>2.8901098901098901</v>
          </cell>
        </row>
        <row r="34">
          <cell r="Q34">
            <v>612</v>
          </cell>
          <cell r="S34">
            <v>43.07692307692308</v>
          </cell>
        </row>
        <row r="35">
          <cell r="Q35">
            <v>4</v>
          </cell>
          <cell r="S35">
            <v>0.21978021978021978</v>
          </cell>
        </row>
        <row r="37">
          <cell r="Q37">
            <v>228</v>
          </cell>
          <cell r="S37">
            <v>10.681318681318681</v>
          </cell>
        </row>
        <row r="38">
          <cell r="Q38">
            <v>8735</v>
          </cell>
          <cell r="S38">
            <v>421.31868131868134</v>
          </cell>
        </row>
        <row r="39">
          <cell r="S39">
            <v>39.4</v>
          </cell>
        </row>
        <row r="41">
          <cell r="Q41">
            <v>132</v>
          </cell>
          <cell r="S41">
            <v>6.7912087912087911</v>
          </cell>
        </row>
        <row r="42">
          <cell r="Q42">
            <v>1279</v>
          </cell>
          <cell r="S42">
            <v>68.010989010989007</v>
          </cell>
        </row>
        <row r="43">
          <cell r="S43">
            <v>10.014563106796116</v>
          </cell>
        </row>
        <row r="44">
          <cell r="Q44">
            <v>2</v>
          </cell>
          <cell r="S44">
            <v>0.2</v>
          </cell>
        </row>
        <row r="46">
          <cell r="Q46">
            <v>133</v>
          </cell>
          <cell r="S46">
            <v>7.8791208791208796</v>
          </cell>
        </row>
        <row r="47">
          <cell r="Q47">
            <v>2997</v>
          </cell>
          <cell r="S47">
            <v>173.32967032967034</v>
          </cell>
        </row>
        <row r="48">
          <cell r="S48">
            <v>22.3</v>
          </cell>
        </row>
        <row r="49">
          <cell r="Q49">
            <v>1</v>
          </cell>
          <cell r="S49">
            <v>0.1</v>
          </cell>
        </row>
        <row r="51">
          <cell r="Q51">
            <v>181</v>
          </cell>
          <cell r="S51">
            <v>11.417582417582418</v>
          </cell>
        </row>
        <row r="52">
          <cell r="Q52">
            <v>1471</v>
          </cell>
          <cell r="S52">
            <v>99.340659340659343</v>
          </cell>
        </row>
        <row r="54">
          <cell r="Q54">
            <v>89</v>
          </cell>
          <cell r="S54">
            <v>3.901098901098901</v>
          </cell>
        </row>
        <row r="55">
          <cell r="Q55">
            <v>39</v>
          </cell>
          <cell r="S55">
            <v>1.9340659340659341</v>
          </cell>
        </row>
        <row r="57">
          <cell r="Q57">
            <v>666</v>
          </cell>
          <cell r="S57">
            <v>39.395604395604394</v>
          </cell>
        </row>
        <row r="58">
          <cell r="Q58">
            <v>73</v>
          </cell>
          <cell r="S58">
            <v>4.8791208791208796</v>
          </cell>
        </row>
        <row r="59">
          <cell r="Q59">
            <v>32</v>
          </cell>
          <cell r="S59">
            <v>2.2527472527472527</v>
          </cell>
        </row>
        <row r="60">
          <cell r="Q60">
            <v>34</v>
          </cell>
          <cell r="S60">
            <v>2.2307692307692308</v>
          </cell>
        </row>
        <row r="61">
          <cell r="Q61">
            <v>9</v>
          </cell>
          <cell r="S61">
            <v>0.39560439560439559</v>
          </cell>
        </row>
        <row r="62">
          <cell r="Q62">
            <v>67</v>
          </cell>
          <cell r="S62">
            <v>4.5164835164835164</v>
          </cell>
        </row>
        <row r="63">
          <cell r="Q63">
            <v>1</v>
          </cell>
          <cell r="S63">
            <v>0.5</v>
          </cell>
        </row>
        <row r="64">
          <cell r="Q64">
            <v>49</v>
          </cell>
          <cell r="S64">
            <v>1.8241758241758241</v>
          </cell>
        </row>
        <row r="65">
          <cell r="Q65">
            <v>80</v>
          </cell>
          <cell r="S65">
            <v>2.9450549450549453</v>
          </cell>
        </row>
        <row r="66">
          <cell r="Q66">
            <v>786.89033189033194</v>
          </cell>
          <cell r="S66">
            <v>61.940298507462678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ndings"/>
      <sheetName val="Team Offense"/>
      <sheetName val="Team Defense"/>
      <sheetName val="Passing"/>
      <sheetName val="Rush - Rec"/>
      <sheetName val="Int - Sack"/>
      <sheetName val="Field Goals"/>
      <sheetName val="Punting"/>
      <sheetName val="Punt Returns"/>
      <sheetName val="Kickoff Returns"/>
    </sheetNames>
    <sheetDataSet>
      <sheetData sheetId="0"/>
      <sheetData sheetId="1">
        <row r="5">
          <cell r="Q5">
            <v>682</v>
          </cell>
          <cell r="S5">
            <v>33.417582417582416</v>
          </cell>
        </row>
        <row r="6">
          <cell r="Q6">
            <v>330</v>
          </cell>
          <cell r="S6">
            <v>14.516483516483516</v>
          </cell>
        </row>
        <row r="7">
          <cell r="Q7">
            <v>293</v>
          </cell>
          <cell r="S7">
            <v>16.450549450549449</v>
          </cell>
        </row>
        <row r="8">
          <cell r="Q8">
            <v>59</v>
          </cell>
          <cell r="S8">
            <v>2.4505494505494507</v>
          </cell>
        </row>
        <row r="10">
          <cell r="Q10">
            <v>1358</v>
          </cell>
          <cell r="S10">
            <v>66.824175824175825</v>
          </cell>
        </row>
        <row r="11">
          <cell r="Q11">
            <v>5857</v>
          </cell>
          <cell r="S11">
            <v>248.96703296703296</v>
          </cell>
        </row>
        <row r="12">
          <cell r="Q12">
            <v>55.788644164573391</v>
          </cell>
          <cell r="S12">
            <v>3.7257030093734582</v>
          </cell>
        </row>
        <row r="14">
          <cell r="Q14">
            <v>1019</v>
          </cell>
          <cell r="S14">
            <v>55.439560439560438</v>
          </cell>
        </row>
        <row r="15">
          <cell r="Q15">
            <v>538</v>
          </cell>
          <cell r="S15">
            <v>28.923076923076923</v>
          </cell>
        </row>
        <row r="16">
          <cell r="S16">
            <v>52.170465807730423</v>
          </cell>
        </row>
        <row r="17">
          <cell r="Q17">
            <v>5934</v>
          </cell>
          <cell r="S17">
            <v>343.93406593406593</v>
          </cell>
        </row>
        <row r="18">
          <cell r="Q18">
            <v>94</v>
          </cell>
          <cell r="S18">
            <v>4.395604395604396</v>
          </cell>
        </row>
        <row r="19">
          <cell r="Q19">
            <v>622</v>
          </cell>
          <cell r="S19">
            <v>35.065934065934066</v>
          </cell>
        </row>
        <row r="20">
          <cell r="Q20">
            <v>5312</v>
          </cell>
          <cell r="S20">
            <v>309.56043956043953</v>
          </cell>
        </row>
        <row r="21">
          <cell r="S21">
            <v>5.0999999999999996</v>
          </cell>
        </row>
        <row r="22">
          <cell r="S22">
            <v>11.891337386018236</v>
          </cell>
        </row>
        <row r="25">
          <cell r="Q25">
            <v>11169</v>
          </cell>
          <cell r="S25">
            <v>557.83516483516485</v>
          </cell>
        </row>
        <row r="26">
          <cell r="Q26">
            <v>681.87612994287167</v>
          </cell>
        </row>
        <row r="27">
          <cell r="Q27">
            <v>618.12387005712844</v>
          </cell>
        </row>
        <row r="29">
          <cell r="Q29">
            <v>2471</v>
          </cell>
          <cell r="S29">
            <v>126.65934065934066</v>
          </cell>
        </row>
        <row r="30">
          <cell r="S30">
            <v>4.4000000000000004</v>
          </cell>
        </row>
        <row r="33">
          <cell r="Q33">
            <v>45</v>
          </cell>
          <cell r="S33">
            <v>2.6043956043956045</v>
          </cell>
        </row>
        <row r="34">
          <cell r="Q34">
            <v>590</v>
          </cell>
          <cell r="S34">
            <v>33.35164835164835</v>
          </cell>
        </row>
        <row r="35">
          <cell r="Q35">
            <v>3</v>
          </cell>
          <cell r="S35">
            <v>0.12087912087912088</v>
          </cell>
        </row>
        <row r="37">
          <cell r="Q37">
            <v>225</v>
          </cell>
          <cell r="S37">
            <v>11.197802197802197</v>
          </cell>
        </row>
        <row r="38">
          <cell r="Q38">
            <v>8093</v>
          </cell>
          <cell r="S38">
            <v>432.37362637362639</v>
          </cell>
        </row>
        <row r="39">
          <cell r="Q39">
            <v>473.49717983684695</v>
          </cell>
          <cell r="S39">
            <v>38.6</v>
          </cell>
        </row>
        <row r="41">
          <cell r="Q41">
            <v>127</v>
          </cell>
          <cell r="S41">
            <v>6.5054945054945055</v>
          </cell>
        </row>
        <row r="42">
          <cell r="Q42">
            <v>1101</v>
          </cell>
          <cell r="S42">
            <v>62.120879120879124</v>
          </cell>
        </row>
        <row r="43">
          <cell r="Q43">
            <v>120.13528971028971</v>
          </cell>
          <cell r="S43">
            <v>9.5</v>
          </cell>
        </row>
        <row r="44">
          <cell r="Q44">
            <v>0</v>
          </cell>
          <cell r="S44">
            <v>0.5</v>
          </cell>
        </row>
        <row r="46">
          <cell r="Q46">
            <v>145</v>
          </cell>
          <cell r="S46">
            <v>7.395604395604396</v>
          </cell>
        </row>
        <row r="47">
          <cell r="Q47">
            <v>3015</v>
          </cell>
          <cell r="S47">
            <v>165.26373626373626</v>
          </cell>
        </row>
        <row r="48">
          <cell r="Q48">
            <v>268.87857697857703</v>
          </cell>
          <cell r="S48">
            <v>22.3</v>
          </cell>
        </row>
        <row r="49">
          <cell r="Q49">
            <v>0</v>
          </cell>
          <cell r="S49">
            <v>0.2</v>
          </cell>
        </row>
        <row r="51">
          <cell r="Q51">
            <v>175</v>
          </cell>
          <cell r="S51">
            <v>10.384615384615385</v>
          </cell>
        </row>
        <row r="52">
          <cell r="Q52">
            <v>1441</v>
          </cell>
          <cell r="S52">
            <v>88.824175824175825</v>
          </cell>
        </row>
        <row r="54">
          <cell r="Q54">
            <v>75</v>
          </cell>
          <cell r="S54">
            <v>3.9450549450549453</v>
          </cell>
        </row>
        <row r="55">
          <cell r="Q55">
            <v>36</v>
          </cell>
          <cell r="S55">
            <v>1.9120879120879122</v>
          </cell>
        </row>
        <row r="57">
          <cell r="Q57">
            <v>617</v>
          </cell>
          <cell r="S57">
            <v>33.329670329670328</v>
          </cell>
        </row>
        <row r="58">
          <cell r="Q58">
            <v>67</v>
          </cell>
          <cell r="S58">
            <v>4.0219780219780219</v>
          </cell>
        </row>
        <row r="59">
          <cell r="Q59">
            <v>25</v>
          </cell>
          <cell r="S59">
            <v>1.7582417582417582</v>
          </cell>
        </row>
        <row r="60">
          <cell r="Q60">
            <v>39</v>
          </cell>
          <cell r="S60">
            <v>1.901098901098901</v>
          </cell>
        </row>
        <row r="61">
          <cell r="Q61">
            <v>3</v>
          </cell>
          <cell r="S61">
            <v>0.36263736263736263</v>
          </cell>
        </row>
        <row r="62">
          <cell r="Q62">
            <v>59</v>
          </cell>
          <cell r="S62">
            <v>3.5384615384615383</v>
          </cell>
        </row>
        <row r="63">
          <cell r="Q63">
            <v>0</v>
          </cell>
          <cell r="S63">
            <v>0.3</v>
          </cell>
        </row>
        <row r="64">
          <cell r="Q64">
            <v>52</v>
          </cell>
          <cell r="S64">
            <v>1.8571428571428572</v>
          </cell>
        </row>
        <row r="65">
          <cell r="Q65">
            <v>90</v>
          </cell>
          <cell r="S65">
            <v>3.1318681318681318</v>
          </cell>
        </row>
        <row r="66">
          <cell r="Q66">
            <v>795.35533910533911</v>
          </cell>
          <cell r="S66">
            <v>59.3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7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ColWidth="11" defaultRowHeight="15.75" x14ac:dyDescent="0.25"/>
  <sheetData>
    <row r="1" spans="1:12" x14ac:dyDescent="0.25">
      <c r="A1" t="s">
        <v>0</v>
      </c>
      <c r="C1">
        <f>'[1]Team Offense'!$B$1</f>
        <v>19.5</v>
      </c>
    </row>
    <row r="2" spans="1:12" x14ac:dyDescent="0.25">
      <c r="A2" s="1" t="s">
        <v>1</v>
      </c>
    </row>
    <row r="5" spans="1:12" x14ac:dyDescent="0.25">
      <c r="D5" s="5" t="s">
        <v>50</v>
      </c>
      <c r="E5" s="5" t="s">
        <v>51</v>
      </c>
      <c r="F5" s="5" t="s">
        <v>52</v>
      </c>
      <c r="G5" s="5" t="s">
        <v>53</v>
      </c>
      <c r="H5" s="5" t="s">
        <v>54</v>
      </c>
      <c r="K5" s="5" t="s">
        <v>50</v>
      </c>
      <c r="L5" s="5" t="s">
        <v>51</v>
      </c>
    </row>
    <row r="6" spans="1:12" x14ac:dyDescent="0.25">
      <c r="A6" s="2" t="s">
        <v>2</v>
      </c>
      <c r="D6" s="11">
        <f>'[1]Team Offense'!Q5</f>
        <v>630</v>
      </c>
      <c r="E6" s="11">
        <f>'[2]Team Offense'!Q5</f>
        <v>682</v>
      </c>
      <c r="F6">
        <f>+E6+D6</f>
        <v>1312</v>
      </c>
      <c r="G6" s="8">
        <f>+F6/$C$1</f>
        <v>67.282051282051285</v>
      </c>
      <c r="H6" s="8">
        <f>+K6+L6</f>
        <v>68.252747252747241</v>
      </c>
      <c r="K6" s="11">
        <f>'[1]Team Offense'!S5</f>
        <v>34.835164835164832</v>
      </c>
      <c r="L6" s="11">
        <f>'[2]Team Offense'!S5</f>
        <v>33.417582417582416</v>
      </c>
    </row>
    <row r="7" spans="1:12" x14ac:dyDescent="0.25">
      <c r="A7" s="2" t="s">
        <v>3</v>
      </c>
      <c r="D7" s="11">
        <f>'[1]Team Offense'!Q6</f>
        <v>301</v>
      </c>
      <c r="E7" s="11">
        <f>'[2]Team Offense'!Q6</f>
        <v>330</v>
      </c>
      <c r="F7">
        <f t="shared" ref="F7:F9" si="0">+E7+D7</f>
        <v>631</v>
      </c>
      <c r="G7" s="8">
        <f t="shared" ref="G7:G12" si="1">+F7/$C$1</f>
        <v>32.358974358974358</v>
      </c>
      <c r="H7" s="8">
        <f t="shared" ref="H7:H9" si="2">+K7+L7</f>
        <v>30.604395604395606</v>
      </c>
      <c r="K7" s="11">
        <f>'[1]Team Offense'!S6</f>
        <v>16.087912087912088</v>
      </c>
      <c r="L7" s="11">
        <f>'[2]Team Offense'!S6</f>
        <v>14.516483516483516</v>
      </c>
    </row>
    <row r="8" spans="1:12" x14ac:dyDescent="0.25">
      <c r="A8" s="2" t="s">
        <v>4</v>
      </c>
      <c r="D8" s="11">
        <f>'[1]Team Offense'!Q7</f>
        <v>288</v>
      </c>
      <c r="E8" s="11">
        <f>'[2]Team Offense'!Q7</f>
        <v>293</v>
      </c>
      <c r="F8">
        <f t="shared" si="0"/>
        <v>581</v>
      </c>
      <c r="G8" s="8">
        <f t="shared" si="1"/>
        <v>29.794871794871796</v>
      </c>
      <c r="H8" s="8">
        <f t="shared" si="2"/>
        <v>32.417582417582416</v>
      </c>
      <c r="K8" s="11">
        <f>'[1]Team Offense'!S7</f>
        <v>15.967032967032967</v>
      </c>
      <c r="L8" s="11">
        <f>'[2]Team Offense'!S7</f>
        <v>16.450549450549449</v>
      </c>
    </row>
    <row r="9" spans="1:12" x14ac:dyDescent="0.25">
      <c r="A9" s="2" t="s">
        <v>5</v>
      </c>
      <c r="D9" s="11">
        <f>'[1]Team Offense'!Q8</f>
        <v>41</v>
      </c>
      <c r="E9" s="11">
        <f>'[2]Team Offense'!Q8</f>
        <v>59</v>
      </c>
      <c r="F9">
        <f t="shared" si="0"/>
        <v>100</v>
      </c>
      <c r="G9" s="8">
        <f t="shared" si="1"/>
        <v>5.1282051282051286</v>
      </c>
      <c r="H9" s="8">
        <f t="shared" si="2"/>
        <v>5.2307692307692308</v>
      </c>
      <c r="K9" s="11">
        <f>'[1]Team Offense'!S8</f>
        <v>2.7802197802197801</v>
      </c>
      <c r="L9" s="11">
        <f>'[2]Team Offense'!S8</f>
        <v>2.4505494505494507</v>
      </c>
    </row>
    <row r="10" spans="1:12" x14ac:dyDescent="0.25">
      <c r="A10" s="3"/>
      <c r="D10" s="11"/>
      <c r="E10" s="11"/>
      <c r="G10" s="9"/>
      <c r="H10" s="9"/>
      <c r="K10" s="11"/>
      <c r="L10" s="11"/>
    </row>
    <row r="11" spans="1:12" x14ac:dyDescent="0.25">
      <c r="A11" t="s">
        <v>6</v>
      </c>
      <c r="D11" s="11">
        <f>'[1]Team Offense'!Q10</f>
        <v>1307</v>
      </c>
      <c r="E11" s="11">
        <f>'[2]Team Offense'!Q10</f>
        <v>1358</v>
      </c>
      <c r="F11" s="4">
        <f>+E11+D11</f>
        <v>2665</v>
      </c>
      <c r="G11" s="8">
        <f t="shared" si="1"/>
        <v>136.66666666666666</v>
      </c>
      <c r="H11" s="8">
        <f t="shared" ref="H11" si="3">+K11+L11</f>
        <v>137.43956043956044</v>
      </c>
      <c r="K11" s="11">
        <f>'[1]Team Offense'!S10</f>
        <v>70.615384615384613</v>
      </c>
      <c r="L11" s="11">
        <f>'[2]Team Offense'!S10</f>
        <v>66.824175824175825</v>
      </c>
    </row>
    <row r="12" spans="1:12" x14ac:dyDescent="0.25">
      <c r="A12" t="s">
        <v>7</v>
      </c>
      <c r="D12" s="11">
        <f>'[1]Team Offense'!Q11</f>
        <v>5325</v>
      </c>
      <c r="E12" s="11">
        <f>'[2]Team Offense'!Q11</f>
        <v>5857</v>
      </c>
      <c r="F12">
        <f t="shared" ref="F12" si="4">+E12+D12</f>
        <v>11182</v>
      </c>
      <c r="G12" s="8">
        <f t="shared" si="1"/>
        <v>573.43589743589746</v>
      </c>
      <c r="H12" s="8">
        <f t="shared" ref="H12" si="5">+K12+L12</f>
        <v>533.1868131868132</v>
      </c>
      <c r="K12" s="11">
        <f>'[1]Team Offense'!S11</f>
        <v>284.2197802197802</v>
      </c>
      <c r="L12" s="11">
        <f>'[2]Team Offense'!S11</f>
        <v>248.96703296703296</v>
      </c>
    </row>
    <row r="13" spans="1:12" x14ac:dyDescent="0.25">
      <c r="A13" t="s">
        <v>8</v>
      </c>
      <c r="D13" s="11">
        <f>'[1]Team Offense'!Q12</f>
        <v>0</v>
      </c>
      <c r="E13" s="11">
        <f>'[2]Team Offense'!Q12</f>
        <v>55.788644164573391</v>
      </c>
      <c r="F13" s="4">
        <f>+F12/F11</f>
        <v>4.1958724202626643</v>
      </c>
      <c r="G13" s="8">
        <f>+G12/G11</f>
        <v>4.1958724202626643</v>
      </c>
      <c r="H13" s="8">
        <f>+H12/H11</f>
        <v>3.8794275205884707</v>
      </c>
      <c r="K13" s="11">
        <f>'[1]Team Offense'!S12</f>
        <v>4.0248988484282604</v>
      </c>
      <c r="L13" s="11">
        <f>'[2]Team Offense'!S12</f>
        <v>3.7257030093734582</v>
      </c>
    </row>
    <row r="14" spans="1:12" x14ac:dyDescent="0.25">
      <c r="A14" s="3"/>
      <c r="D14" s="11"/>
      <c r="E14" s="11"/>
      <c r="G14" s="9"/>
      <c r="H14" s="9"/>
      <c r="K14" s="11"/>
      <c r="L14" s="11"/>
    </row>
    <row r="15" spans="1:12" x14ac:dyDescent="0.25">
      <c r="A15" t="s">
        <v>9</v>
      </c>
      <c r="D15" s="11">
        <f>'[1]Team Offense'!Q14</f>
        <v>997</v>
      </c>
      <c r="E15" s="11">
        <f>'[2]Team Offense'!Q14</f>
        <v>1019</v>
      </c>
      <c r="F15" s="4">
        <f>+E15+D15</f>
        <v>2016</v>
      </c>
      <c r="G15" s="8">
        <f>+F15/$C$1</f>
        <v>103.38461538461539</v>
      </c>
      <c r="H15" s="8">
        <f>+K15+L15</f>
        <v>105.5934065934066</v>
      </c>
      <c r="K15" s="11">
        <f>'[1]Team Offense'!S14</f>
        <v>50.153846153846153</v>
      </c>
      <c r="L15" s="11">
        <f>'[2]Team Offense'!S14</f>
        <v>55.439560439560438</v>
      </c>
    </row>
    <row r="16" spans="1:12" x14ac:dyDescent="0.25">
      <c r="A16" t="s">
        <v>10</v>
      </c>
      <c r="D16" s="11">
        <f>'[1]Team Offense'!Q15</f>
        <v>508</v>
      </c>
      <c r="E16" s="11">
        <f>'[2]Team Offense'!Q15</f>
        <v>538</v>
      </c>
      <c r="F16">
        <f t="shared" ref="F16" si="6">+E16+D16</f>
        <v>1046</v>
      </c>
      <c r="G16" s="8">
        <f t="shared" ref="G16:G20" si="7">+F16/$C$1</f>
        <v>53.641025641025642</v>
      </c>
      <c r="H16" s="8">
        <f t="shared" ref="H16" si="8">+K16+L16</f>
        <v>55.395604395604394</v>
      </c>
      <c r="K16" s="11">
        <f>'[1]Team Offense'!S15</f>
        <v>26.472527472527471</v>
      </c>
      <c r="L16" s="11">
        <f>'[2]Team Offense'!S15</f>
        <v>28.923076923076923</v>
      </c>
    </row>
    <row r="17" spans="1:12" x14ac:dyDescent="0.25">
      <c r="A17" t="s">
        <v>11</v>
      </c>
      <c r="D17" s="11">
        <f>'[1]Team Offense'!Q16</f>
        <v>0</v>
      </c>
      <c r="E17" s="11">
        <f>'[2]Team Offense'!Q16</f>
        <v>0</v>
      </c>
      <c r="F17" s="7">
        <f t="shared" ref="F17:H17" si="9">+F16/F15</f>
        <v>0.51884920634920639</v>
      </c>
      <c r="G17" s="10">
        <f t="shared" si="9"/>
        <v>0.51884920634920639</v>
      </c>
      <c r="H17" s="10">
        <f t="shared" si="9"/>
        <v>0.52461234259548339</v>
      </c>
      <c r="K17" s="11">
        <f>'[1]Team Offense'!S16</f>
        <v>52.782646801051705</v>
      </c>
      <c r="L17" s="11">
        <f>'[2]Team Offense'!S16</f>
        <v>52.170465807730423</v>
      </c>
    </row>
    <row r="18" spans="1:12" x14ac:dyDescent="0.25">
      <c r="A18" t="s">
        <v>12</v>
      </c>
      <c r="D18" s="11">
        <f>'[1]Team Offense'!Q17</f>
        <v>6521</v>
      </c>
      <c r="E18" s="11">
        <f>'[2]Team Offense'!Q17</f>
        <v>5934</v>
      </c>
      <c r="F18">
        <f t="shared" ref="F18:F19" si="10">+E18+D18</f>
        <v>12455</v>
      </c>
      <c r="G18" s="8">
        <f t="shared" si="7"/>
        <v>638.71794871794873</v>
      </c>
      <c r="H18" s="8">
        <f>+K18+L18</f>
        <v>685.61538461538453</v>
      </c>
      <c r="K18" s="11">
        <f>'[1]Team Offense'!S17</f>
        <v>341.68131868131866</v>
      </c>
      <c r="L18" s="11">
        <f>'[2]Team Offense'!S17</f>
        <v>343.93406593406593</v>
      </c>
    </row>
    <row r="19" spans="1:12" x14ac:dyDescent="0.25">
      <c r="A19" t="s">
        <v>13</v>
      </c>
      <c r="D19" s="11">
        <f>'[1]Team Offense'!Q18</f>
        <v>97</v>
      </c>
      <c r="E19" s="11">
        <f>'[2]Team Offense'!Q18</f>
        <v>94</v>
      </c>
      <c r="F19">
        <f t="shared" si="10"/>
        <v>191</v>
      </c>
      <c r="G19" s="8">
        <f t="shared" si="7"/>
        <v>9.7948717948717956</v>
      </c>
      <c r="H19" s="8">
        <f t="shared" ref="H19" si="11">+K19+L19</f>
        <v>9</v>
      </c>
      <c r="K19" s="11">
        <f>'[1]Team Offense'!S18</f>
        <v>4.604395604395604</v>
      </c>
      <c r="L19" s="11">
        <f>'[2]Team Offense'!S18</f>
        <v>4.395604395604396</v>
      </c>
    </row>
    <row r="20" spans="1:12" x14ac:dyDescent="0.25">
      <c r="A20" t="s">
        <v>14</v>
      </c>
      <c r="D20" s="11">
        <f>'[1]Team Offense'!Q19</f>
        <v>693</v>
      </c>
      <c r="E20" s="11">
        <f>'[2]Team Offense'!Q19</f>
        <v>622</v>
      </c>
      <c r="F20">
        <f t="shared" ref="F20:F21" si="12">+E20+D20</f>
        <v>1315</v>
      </c>
      <c r="G20" s="8">
        <f t="shared" si="7"/>
        <v>67.435897435897431</v>
      </c>
      <c r="H20" s="8">
        <f t="shared" ref="H20" si="13">+K20+L20</f>
        <v>72.637362637362628</v>
      </c>
      <c r="I20" s="6"/>
      <c r="J20" s="6"/>
      <c r="K20" s="11">
        <f>'[1]Team Offense'!S19</f>
        <v>37.571428571428569</v>
      </c>
      <c r="L20" s="11">
        <f>'[2]Team Offense'!S19</f>
        <v>35.065934065934066</v>
      </c>
    </row>
    <row r="21" spans="1:12" x14ac:dyDescent="0.25">
      <c r="A21" t="s">
        <v>15</v>
      </c>
      <c r="D21" s="11">
        <f>'[1]Team Offense'!Q20</f>
        <v>5828</v>
      </c>
      <c r="E21" s="11">
        <f>'[2]Team Offense'!Q20</f>
        <v>5312</v>
      </c>
      <c r="F21">
        <f t="shared" si="12"/>
        <v>11140</v>
      </c>
      <c r="G21" s="8">
        <f>+G18-G20</f>
        <v>571.28205128205127</v>
      </c>
      <c r="H21" s="8">
        <f>+H18-H20</f>
        <v>612.97802197802184</v>
      </c>
      <c r="K21" s="11">
        <f>'[1]Team Offense'!S20</f>
        <v>304.1098901098901</v>
      </c>
      <c r="L21" s="11">
        <f>'[2]Team Offense'!S20</f>
        <v>309.56043956043953</v>
      </c>
    </row>
    <row r="22" spans="1:12" x14ac:dyDescent="0.25">
      <c r="A22" t="s">
        <v>16</v>
      </c>
      <c r="D22" s="11">
        <f>'[1]Team Offense'!Q21</f>
        <v>0</v>
      </c>
      <c r="E22" s="11">
        <f>'[2]Team Offense'!Q21</f>
        <v>0</v>
      </c>
      <c r="F22" s="4">
        <f>F21/(F15+F19)</f>
        <v>5.0475758948799276</v>
      </c>
      <c r="G22" s="10">
        <f t="shared" ref="G22:H22" si="14">+G21/(G19+G15)</f>
        <v>5.0475758948799276</v>
      </c>
      <c r="H22" s="10">
        <f t="shared" si="14"/>
        <v>5.3491561181434584</v>
      </c>
      <c r="K22" s="11">
        <f>'[1]Team Offense'!S21</f>
        <v>5.0999999999999996</v>
      </c>
      <c r="L22" s="11">
        <f>'[2]Team Offense'!S21</f>
        <v>5.0999999999999996</v>
      </c>
    </row>
    <row r="23" spans="1:12" x14ac:dyDescent="0.25">
      <c r="A23" t="s">
        <v>17</v>
      </c>
      <c r="D23" s="11">
        <f>'[1]Team Offense'!Q22</f>
        <v>0</v>
      </c>
      <c r="E23" s="11">
        <f>'[2]Team Offense'!Q22</f>
        <v>0</v>
      </c>
      <c r="F23" s="4">
        <f>F18/F16</f>
        <v>11.907265774378585</v>
      </c>
      <c r="G23" s="10">
        <f>+G18/G16</f>
        <v>11.907265774378585</v>
      </c>
      <c r="H23" s="10">
        <f>+H18/H16</f>
        <v>12.376710970045625</v>
      </c>
      <c r="K23" s="11">
        <f>'[1]Team Offense'!S22</f>
        <v>12.907015359070153</v>
      </c>
      <c r="L23" s="11">
        <f>'[2]Team Offense'!S22</f>
        <v>11.891337386018236</v>
      </c>
    </row>
    <row r="24" spans="1:12" x14ac:dyDescent="0.25">
      <c r="A24" s="3"/>
      <c r="D24" s="11"/>
      <c r="E24" s="11"/>
      <c r="G24" s="9"/>
      <c r="H24" s="9"/>
      <c r="K24" s="11"/>
      <c r="L24" s="11"/>
    </row>
    <row r="25" spans="1:12" x14ac:dyDescent="0.25">
      <c r="A25" s="3" t="s">
        <v>18</v>
      </c>
      <c r="D25" s="11"/>
      <c r="E25" s="11"/>
      <c r="G25" s="9"/>
      <c r="H25" s="9"/>
      <c r="K25" s="11"/>
      <c r="L25" s="11"/>
    </row>
    <row r="26" spans="1:12" x14ac:dyDescent="0.25">
      <c r="A26" t="s">
        <v>19</v>
      </c>
      <c r="D26" s="11">
        <f>'[1]Team Offense'!Q25</f>
        <v>11153</v>
      </c>
      <c r="E26" s="11">
        <f>'[2]Team Offense'!Q25</f>
        <v>11169</v>
      </c>
      <c r="F26">
        <f t="shared" ref="F26" si="15">+E26+D26</f>
        <v>22322</v>
      </c>
      <c r="G26" s="8">
        <f t="shared" ref="G26" si="16">+F26/$C$1</f>
        <v>1144.7179487179487</v>
      </c>
      <c r="H26" s="8">
        <f>+K26+L26</f>
        <v>1146.164835164835</v>
      </c>
      <c r="K26" s="11">
        <f>'[1]Team Offense'!S25</f>
        <v>588.32967032967031</v>
      </c>
      <c r="L26" s="11">
        <f>'[2]Team Offense'!S25</f>
        <v>557.83516483516485</v>
      </c>
    </row>
    <row r="27" spans="1:12" x14ac:dyDescent="0.25">
      <c r="A27" t="s">
        <v>20</v>
      </c>
      <c r="D27" s="11">
        <f>'[1]Team Offense'!Q26</f>
        <v>0</v>
      </c>
      <c r="E27" s="11">
        <f>'[2]Team Offense'!Q26</f>
        <v>681.87612994287167</v>
      </c>
      <c r="F27" s="4">
        <f>F12/F26</f>
        <v>0.5009407759161365</v>
      </c>
      <c r="G27" s="10">
        <f t="shared" ref="G27:H27" si="17">+G12/G26</f>
        <v>0.50094077591613662</v>
      </c>
      <c r="H27" s="10">
        <f t="shared" si="17"/>
        <v>0.46519208828295039</v>
      </c>
      <c r="K27" s="11"/>
      <c r="L27" s="11"/>
    </row>
    <row r="28" spans="1:12" x14ac:dyDescent="0.25">
      <c r="A28" t="s">
        <v>21</v>
      </c>
      <c r="D28" s="11">
        <f>'[1]Team Offense'!Q27</f>
        <v>0</v>
      </c>
      <c r="E28" s="11">
        <f>'[2]Team Offense'!Q27</f>
        <v>618.12387005712844</v>
      </c>
      <c r="F28" s="4">
        <f>F21/F26</f>
        <v>0.49905922408386344</v>
      </c>
      <c r="G28" s="10">
        <f t="shared" ref="G28:H28" si="18">+G21/G26</f>
        <v>0.49905922408386344</v>
      </c>
      <c r="H28" s="10">
        <f t="shared" si="18"/>
        <v>0.53480791171704967</v>
      </c>
      <c r="K28" s="11"/>
      <c r="L28" s="11"/>
    </row>
    <row r="29" spans="1:12" x14ac:dyDescent="0.25">
      <c r="A29" s="3"/>
      <c r="D29" s="11"/>
      <c r="E29" s="11"/>
      <c r="G29" s="9"/>
      <c r="H29" s="9"/>
      <c r="K29" s="11"/>
      <c r="L29" s="11"/>
    </row>
    <row r="30" spans="1:12" x14ac:dyDescent="0.25">
      <c r="A30" t="s">
        <v>22</v>
      </c>
      <c r="D30" s="11">
        <f>'[1]Team Offense'!Q29</f>
        <v>2401</v>
      </c>
      <c r="E30" s="11">
        <f>'[2]Team Offense'!Q29</f>
        <v>2471</v>
      </c>
      <c r="F30">
        <f t="shared" ref="F30" si="19">+E30+D30</f>
        <v>4872</v>
      </c>
      <c r="G30" s="8">
        <f t="shared" ref="G30" si="20">+F30/$C$1</f>
        <v>249.84615384615384</v>
      </c>
      <c r="H30" s="8">
        <f t="shared" ref="H30" si="21">+K30+L30</f>
        <v>252.03296703296704</v>
      </c>
      <c r="K30" s="11">
        <f>'[1]Team Offense'!S29</f>
        <v>125.37362637362638</v>
      </c>
      <c r="L30" s="11">
        <f>'[2]Team Offense'!S29</f>
        <v>126.65934065934066</v>
      </c>
    </row>
    <row r="31" spans="1:12" x14ac:dyDescent="0.25">
      <c r="A31" t="s">
        <v>23</v>
      </c>
      <c r="D31" s="11">
        <f>'[1]Team Offense'!Q30</f>
        <v>0</v>
      </c>
      <c r="E31" s="11">
        <f>'[2]Team Offense'!Q30</f>
        <v>0</v>
      </c>
      <c r="F31" s="4">
        <f>F26/F30</f>
        <v>4.5816912972085388</v>
      </c>
      <c r="G31" s="10">
        <f t="shared" ref="G31:H31" si="22">+G26/G30</f>
        <v>4.5816912972085388</v>
      </c>
      <c r="H31" s="10">
        <f t="shared" si="22"/>
        <v>4.547678221059515</v>
      </c>
      <c r="K31" s="11">
        <f>'[1]Team Offense'!S30</f>
        <v>4.7</v>
      </c>
      <c r="L31" s="11">
        <f>'[2]Team Offense'!S30</f>
        <v>4.4000000000000004</v>
      </c>
    </row>
    <row r="32" spans="1:12" x14ac:dyDescent="0.25">
      <c r="A32" s="3"/>
      <c r="D32" s="11"/>
      <c r="E32" s="11"/>
      <c r="G32" s="9"/>
      <c r="H32" s="9"/>
      <c r="K32" s="11"/>
      <c r="L32" s="11"/>
    </row>
    <row r="33" spans="1:12" x14ac:dyDescent="0.25">
      <c r="A33" t="s">
        <v>24</v>
      </c>
      <c r="D33" s="11"/>
      <c r="E33" s="11"/>
      <c r="G33" s="9"/>
      <c r="H33" s="9"/>
      <c r="K33" s="11"/>
      <c r="L33" s="11"/>
    </row>
    <row r="34" spans="1:12" x14ac:dyDescent="0.25">
      <c r="A34" t="s">
        <v>25</v>
      </c>
      <c r="D34" s="11">
        <f>'[1]Team Offense'!Q33</f>
        <v>62</v>
      </c>
      <c r="E34" s="11">
        <f>'[2]Team Offense'!Q33</f>
        <v>45</v>
      </c>
      <c r="F34">
        <f t="shared" ref="F34:F35" si="23">+E34+D34</f>
        <v>107</v>
      </c>
      <c r="G34" s="8">
        <f t="shared" ref="G34:G35" si="24">+F34/$C$1</f>
        <v>5.4871794871794872</v>
      </c>
      <c r="H34" s="8">
        <f t="shared" ref="H34:H36" si="25">+K34+L34</f>
        <v>5.4945054945054945</v>
      </c>
      <c r="K34" s="11">
        <f>'[1]Team Offense'!S33</f>
        <v>2.8901098901098901</v>
      </c>
      <c r="L34" s="11">
        <f>'[2]Team Offense'!S33</f>
        <v>2.6043956043956045</v>
      </c>
    </row>
    <row r="35" spans="1:12" x14ac:dyDescent="0.25">
      <c r="A35" t="s">
        <v>26</v>
      </c>
      <c r="D35" s="11">
        <f>'[1]Team Offense'!Q34</f>
        <v>612</v>
      </c>
      <c r="E35" s="11">
        <f>'[2]Team Offense'!Q34</f>
        <v>590</v>
      </c>
      <c r="F35">
        <f t="shared" si="23"/>
        <v>1202</v>
      </c>
      <c r="G35" s="8">
        <f t="shared" si="24"/>
        <v>61.641025641025642</v>
      </c>
      <c r="H35" s="8">
        <f t="shared" si="25"/>
        <v>76.428571428571431</v>
      </c>
      <c r="K35" s="11">
        <f>'[1]Team Offense'!S34</f>
        <v>43.07692307692308</v>
      </c>
      <c r="L35" s="11">
        <f>'[2]Team Offense'!S34</f>
        <v>33.35164835164835</v>
      </c>
    </row>
    <row r="36" spans="1:12" x14ac:dyDescent="0.25">
      <c r="A36" t="s">
        <v>27</v>
      </c>
      <c r="D36" s="11">
        <f>'[1]Team Offense'!Q35</f>
        <v>4</v>
      </c>
      <c r="E36" s="11">
        <f>'[2]Team Offense'!Q35</f>
        <v>3</v>
      </c>
      <c r="F36" s="4">
        <f>+E36+D36</f>
        <v>7</v>
      </c>
      <c r="G36" s="8">
        <f>+F36/$C$1</f>
        <v>0.35897435897435898</v>
      </c>
      <c r="H36" s="8">
        <f t="shared" si="25"/>
        <v>0.34065934065934067</v>
      </c>
      <c r="K36" s="11">
        <f>'[1]Team Offense'!S35</f>
        <v>0.21978021978021978</v>
      </c>
      <c r="L36" s="11">
        <f>'[2]Team Offense'!S35</f>
        <v>0.12087912087912088</v>
      </c>
    </row>
    <row r="37" spans="1:12" x14ac:dyDescent="0.25">
      <c r="A37" s="3"/>
      <c r="D37" s="11"/>
      <c r="E37" s="11"/>
      <c r="G37" s="9"/>
      <c r="H37" s="9"/>
      <c r="K37" s="11"/>
      <c r="L37" s="11"/>
    </row>
    <row r="38" spans="1:12" x14ac:dyDescent="0.25">
      <c r="A38" t="s">
        <v>28</v>
      </c>
      <c r="D38" s="11">
        <f>'[1]Team Offense'!Q37</f>
        <v>228</v>
      </c>
      <c r="E38" s="11">
        <f>'[2]Team Offense'!Q37</f>
        <v>225</v>
      </c>
      <c r="F38">
        <f t="shared" ref="F38:F39" si="26">+E38+D38</f>
        <v>453</v>
      </c>
      <c r="G38" s="8">
        <f>+F38/$C$1</f>
        <v>23.23076923076923</v>
      </c>
      <c r="H38" s="8">
        <f t="shared" ref="H38:H39" si="27">+K38+L38</f>
        <v>21.879120879120876</v>
      </c>
      <c r="K38" s="11">
        <f>'[1]Team Offense'!S37</f>
        <v>10.681318681318681</v>
      </c>
      <c r="L38" s="11">
        <f>'[2]Team Offense'!S37</f>
        <v>11.197802197802197</v>
      </c>
    </row>
    <row r="39" spans="1:12" x14ac:dyDescent="0.25">
      <c r="A39" t="s">
        <v>29</v>
      </c>
      <c r="D39" s="11">
        <f>'[1]Team Offense'!Q38</f>
        <v>8735</v>
      </c>
      <c r="E39" s="11">
        <f>'[2]Team Offense'!Q38</f>
        <v>8093</v>
      </c>
      <c r="F39">
        <f t="shared" si="26"/>
        <v>16828</v>
      </c>
      <c r="G39" s="8">
        <f>+F39/$C$1</f>
        <v>862.97435897435901</v>
      </c>
      <c r="H39" s="8">
        <f t="shared" si="27"/>
        <v>853.69230769230774</v>
      </c>
      <c r="K39" s="11">
        <f>'[1]Team Offense'!S38</f>
        <v>421.31868131868134</v>
      </c>
      <c r="L39" s="11">
        <f>'[2]Team Offense'!S38</f>
        <v>432.37362637362639</v>
      </c>
    </row>
    <row r="40" spans="1:12" x14ac:dyDescent="0.25">
      <c r="A40" t="s">
        <v>30</v>
      </c>
      <c r="D40" s="11">
        <f>'[1]Team Offense'!Q39</f>
        <v>0</v>
      </c>
      <c r="E40" s="11">
        <f>'[2]Team Offense'!Q39</f>
        <v>473.49717983684695</v>
      </c>
      <c r="F40" s="4">
        <f>+F39/F38</f>
        <v>37.147902869757175</v>
      </c>
      <c r="G40" s="8">
        <f>+G39/G38</f>
        <v>37.147902869757175</v>
      </c>
      <c r="H40" s="8">
        <f t="shared" ref="H40" si="28">+H39/H38</f>
        <v>39.018583626318438</v>
      </c>
      <c r="K40" s="11">
        <f>'[1]Team Offense'!S39</f>
        <v>39.4</v>
      </c>
      <c r="L40" s="11">
        <f>'[2]Team Offense'!S39</f>
        <v>38.6</v>
      </c>
    </row>
    <row r="41" spans="1:12" x14ac:dyDescent="0.25">
      <c r="A41" s="3"/>
      <c r="D41" s="11"/>
      <c r="E41" s="11"/>
      <c r="G41" s="9"/>
      <c r="H41" s="9"/>
      <c r="K41" s="11"/>
      <c r="L41" s="11"/>
    </row>
    <row r="42" spans="1:12" x14ac:dyDescent="0.25">
      <c r="A42" t="s">
        <v>31</v>
      </c>
      <c r="D42" s="11">
        <f>'[1]Team Offense'!Q41</f>
        <v>132</v>
      </c>
      <c r="E42" s="11">
        <f>'[2]Team Offense'!Q41</f>
        <v>127</v>
      </c>
      <c r="F42">
        <f t="shared" ref="F42" si="29">+E42+D42</f>
        <v>259</v>
      </c>
      <c r="G42" s="8">
        <f t="shared" ref="G42:G64" si="30">+F42/$C$1</f>
        <v>13.282051282051283</v>
      </c>
      <c r="H42" s="8">
        <f t="shared" ref="H42:H43" si="31">+K42+L42</f>
        <v>13.296703296703296</v>
      </c>
      <c r="K42" s="11">
        <f>'[1]Team Offense'!S41</f>
        <v>6.7912087912087911</v>
      </c>
      <c r="L42" s="11">
        <f>'[2]Team Offense'!S41</f>
        <v>6.5054945054945055</v>
      </c>
    </row>
    <row r="43" spans="1:12" x14ac:dyDescent="0.25">
      <c r="A43" t="s">
        <v>32</v>
      </c>
      <c r="D43" s="11">
        <f>'[1]Team Offense'!Q42</f>
        <v>1279</v>
      </c>
      <c r="E43" s="11">
        <f>'[2]Team Offense'!Q42</f>
        <v>1101</v>
      </c>
      <c r="F43" s="4">
        <f>+E43+D43</f>
        <v>2380</v>
      </c>
      <c r="G43" s="8">
        <f>+F43/$C$1</f>
        <v>122.05128205128206</v>
      </c>
      <c r="H43" s="8">
        <f t="shared" si="31"/>
        <v>130.13186813186815</v>
      </c>
      <c r="K43" s="11">
        <f>'[1]Team Offense'!S42</f>
        <v>68.010989010989007</v>
      </c>
      <c r="L43" s="11">
        <f>'[2]Team Offense'!S42</f>
        <v>62.120879120879124</v>
      </c>
    </row>
    <row r="44" spans="1:12" x14ac:dyDescent="0.25">
      <c r="A44" t="s">
        <v>33</v>
      </c>
      <c r="D44" s="11">
        <f>'[1]Team Offense'!Q43</f>
        <v>0</v>
      </c>
      <c r="E44" s="11">
        <f>'[2]Team Offense'!Q43</f>
        <v>120.13528971028971</v>
      </c>
      <c r="F44" s="4">
        <f t="shared" ref="F44:H44" si="32">+F43/F42</f>
        <v>9.1891891891891895</v>
      </c>
      <c r="G44" s="8">
        <f>+G43/G42</f>
        <v>9.1891891891891895</v>
      </c>
      <c r="H44" s="8">
        <f t="shared" si="32"/>
        <v>9.7867768595041333</v>
      </c>
      <c r="K44" s="11">
        <f>'[1]Team Offense'!S43</f>
        <v>10.014563106796116</v>
      </c>
      <c r="L44" s="11">
        <f>'[2]Team Offense'!S43</f>
        <v>9.5</v>
      </c>
    </row>
    <row r="45" spans="1:12" x14ac:dyDescent="0.25">
      <c r="A45" t="s">
        <v>34</v>
      </c>
      <c r="D45" s="11">
        <f>'[1]Team Offense'!Q44</f>
        <v>2</v>
      </c>
      <c r="E45" s="11">
        <f>'[2]Team Offense'!Q44</f>
        <v>0</v>
      </c>
      <c r="F45" s="4">
        <f>+E45+D45</f>
        <v>2</v>
      </c>
      <c r="G45" s="8">
        <f>F45/$C$1</f>
        <v>0.10256410256410256</v>
      </c>
      <c r="H45" s="8">
        <f>K45+L45</f>
        <v>0.7</v>
      </c>
      <c r="K45" s="11">
        <f>'[1]Team Offense'!S44</f>
        <v>0.2</v>
      </c>
      <c r="L45" s="11">
        <f>'[2]Team Offense'!S44</f>
        <v>0.5</v>
      </c>
    </row>
    <row r="46" spans="1:12" x14ac:dyDescent="0.25">
      <c r="A46" s="3"/>
      <c r="D46" s="11"/>
      <c r="E46" s="11"/>
      <c r="G46" s="8"/>
      <c r="H46" s="8"/>
      <c r="K46" s="11"/>
      <c r="L46" s="11"/>
    </row>
    <row r="47" spans="1:12" x14ac:dyDescent="0.25">
      <c r="A47" t="s">
        <v>35</v>
      </c>
      <c r="D47" s="11">
        <f>'[1]Team Offense'!Q46</f>
        <v>133</v>
      </c>
      <c r="E47" s="11">
        <f>'[2]Team Offense'!Q46</f>
        <v>145</v>
      </c>
      <c r="F47" s="4">
        <f>D47+E47</f>
        <v>278</v>
      </c>
      <c r="G47" s="8">
        <f>+F47/$C$1</f>
        <v>14.256410256410257</v>
      </c>
      <c r="H47" s="8">
        <f>K47+L47</f>
        <v>15.274725274725276</v>
      </c>
      <c r="K47" s="11">
        <f>'[1]Team Offense'!S46</f>
        <v>7.8791208791208796</v>
      </c>
      <c r="L47" s="11">
        <f>'[2]Team Offense'!S46</f>
        <v>7.395604395604396</v>
      </c>
    </row>
    <row r="48" spans="1:12" x14ac:dyDescent="0.25">
      <c r="A48" t="s">
        <v>32</v>
      </c>
      <c r="D48" s="11">
        <f>'[1]Team Offense'!Q47</f>
        <v>2997</v>
      </c>
      <c r="E48" s="11">
        <f>'[2]Team Offense'!Q47</f>
        <v>3015</v>
      </c>
      <c r="F48">
        <f t="shared" ref="F48" si="33">+E48+D48</f>
        <v>6012</v>
      </c>
      <c r="G48" s="8">
        <f t="shared" si="30"/>
        <v>308.30769230769232</v>
      </c>
      <c r="H48" s="8">
        <f t="shared" ref="H48" si="34">+K48+L48</f>
        <v>338.5934065934066</v>
      </c>
      <c r="K48" s="11">
        <f>'[1]Team Offense'!S47</f>
        <v>173.32967032967034</v>
      </c>
      <c r="L48" s="11">
        <f>'[2]Team Offense'!S47</f>
        <v>165.26373626373626</v>
      </c>
    </row>
    <row r="49" spans="1:12" x14ac:dyDescent="0.25">
      <c r="A49" t="s">
        <v>33</v>
      </c>
      <c r="D49" s="11">
        <f>'[1]Team Offense'!Q48</f>
        <v>0</v>
      </c>
      <c r="E49" s="11">
        <f>'[2]Team Offense'!Q48</f>
        <v>268.87857697857703</v>
      </c>
      <c r="F49" s="4">
        <f>F48/F47</f>
        <v>21.625899280575538</v>
      </c>
      <c r="G49" s="8">
        <f>G48/G47</f>
        <v>21.625899280575538</v>
      </c>
      <c r="H49" s="8">
        <f>H48/H47</f>
        <v>22.166906474820141</v>
      </c>
      <c r="K49" s="11">
        <f>'[1]Team Offense'!S48</f>
        <v>22.3</v>
      </c>
      <c r="L49" s="11">
        <f>'[2]Team Offense'!S48</f>
        <v>22.3</v>
      </c>
    </row>
    <row r="50" spans="1:12" x14ac:dyDescent="0.25">
      <c r="A50" t="s">
        <v>34</v>
      </c>
      <c r="D50" s="11">
        <f>'[1]Team Offense'!Q49</f>
        <v>1</v>
      </c>
      <c r="E50" s="11">
        <f>'[2]Team Offense'!Q49</f>
        <v>0</v>
      </c>
      <c r="F50" s="4">
        <f>D50+E50</f>
        <v>1</v>
      </c>
      <c r="G50" s="8">
        <f>F50/$C$1</f>
        <v>5.128205128205128E-2</v>
      </c>
      <c r="H50" s="8">
        <f t="shared" ref="H50" si="35">+H49/H48</f>
        <v>6.5467625899280568E-2</v>
      </c>
      <c r="K50" s="11">
        <f>'[1]Team Offense'!S49</f>
        <v>0.1</v>
      </c>
      <c r="L50" s="11">
        <f>'[2]Team Offense'!S49</f>
        <v>0.2</v>
      </c>
    </row>
    <row r="51" spans="1:12" x14ac:dyDescent="0.25">
      <c r="A51" s="3"/>
      <c r="D51" s="11"/>
      <c r="E51" s="11"/>
      <c r="G51" s="8"/>
      <c r="H51" s="8"/>
      <c r="K51" s="11"/>
      <c r="L51" s="11"/>
    </row>
    <row r="52" spans="1:12" x14ac:dyDescent="0.25">
      <c r="A52" t="s">
        <v>36</v>
      </c>
      <c r="D52" s="11">
        <f>'[1]Team Offense'!Q51</f>
        <v>181</v>
      </c>
      <c r="E52" s="11">
        <f>'[2]Team Offense'!Q51</f>
        <v>175</v>
      </c>
      <c r="F52" s="4">
        <f>D52+E52</f>
        <v>356</v>
      </c>
      <c r="G52" s="8">
        <f>F52/$C$1</f>
        <v>18.256410256410255</v>
      </c>
      <c r="H52" s="8">
        <f>K52+L52</f>
        <v>21.802197802197803</v>
      </c>
      <c r="K52" s="11">
        <f>'[1]Team Offense'!S51</f>
        <v>11.417582417582418</v>
      </c>
      <c r="L52" s="11">
        <f>'[2]Team Offense'!S51</f>
        <v>10.384615384615385</v>
      </c>
    </row>
    <row r="53" spans="1:12" x14ac:dyDescent="0.25">
      <c r="A53" t="s">
        <v>37</v>
      </c>
      <c r="D53" s="11">
        <f>'[1]Team Offense'!Q52</f>
        <v>1471</v>
      </c>
      <c r="E53" s="11">
        <f>'[2]Team Offense'!Q52</f>
        <v>1441</v>
      </c>
      <c r="F53" s="4">
        <f>+E53+D53</f>
        <v>2912</v>
      </c>
      <c r="G53" s="8">
        <f t="shared" si="30"/>
        <v>149.33333333333334</v>
      </c>
      <c r="H53" s="8">
        <f t="shared" ref="H53" si="36">+K53+L53</f>
        <v>188.16483516483515</v>
      </c>
      <c r="K53" s="11">
        <f>'[1]Team Offense'!S52</f>
        <v>99.340659340659343</v>
      </c>
      <c r="L53" s="11">
        <f>'[2]Team Offense'!S52</f>
        <v>88.824175824175825</v>
      </c>
    </row>
    <row r="54" spans="1:12" x14ac:dyDescent="0.25">
      <c r="A54" s="3"/>
      <c r="D54" s="11"/>
      <c r="E54" s="11"/>
      <c r="G54" s="8"/>
      <c r="H54" s="8"/>
      <c r="K54" s="11"/>
      <c r="L54" s="11"/>
    </row>
    <row r="55" spans="1:12" x14ac:dyDescent="0.25">
      <c r="A55" t="s">
        <v>38</v>
      </c>
      <c r="D55" s="11">
        <f>'[1]Team Offense'!Q54</f>
        <v>89</v>
      </c>
      <c r="E55" s="11">
        <f>'[2]Team Offense'!Q54</f>
        <v>75</v>
      </c>
      <c r="F55" s="4">
        <f>D55+E55</f>
        <v>164</v>
      </c>
      <c r="G55" s="8">
        <f>F55/$C$1</f>
        <v>8.4102564102564106</v>
      </c>
      <c r="H55" s="8">
        <f>K55+L55</f>
        <v>7.8461538461538467</v>
      </c>
      <c r="K55" s="11">
        <f>'[1]Team Offense'!S54</f>
        <v>3.901098901098901</v>
      </c>
      <c r="L55" s="11">
        <f>'[2]Team Offense'!S54</f>
        <v>3.9450549450549453</v>
      </c>
    </row>
    <row r="56" spans="1:12" x14ac:dyDescent="0.25">
      <c r="A56" t="s">
        <v>39</v>
      </c>
      <c r="D56" s="11">
        <f>'[1]Team Offense'!Q55</f>
        <v>39</v>
      </c>
      <c r="E56" s="11">
        <f>'[2]Team Offense'!Q55</f>
        <v>36</v>
      </c>
      <c r="F56">
        <f t="shared" ref="F56" si="37">+E56+D56</f>
        <v>75</v>
      </c>
      <c r="G56" s="8">
        <f t="shared" si="30"/>
        <v>3.8461538461538463</v>
      </c>
      <c r="H56" s="8">
        <f t="shared" ref="H56" si="38">+K56+L56</f>
        <v>3.8461538461538463</v>
      </c>
      <c r="K56" s="11">
        <f>'[1]Team Offense'!S55</f>
        <v>1.9340659340659341</v>
      </c>
      <c r="L56" s="11">
        <f>'[2]Team Offense'!S55</f>
        <v>1.9120879120879122</v>
      </c>
    </row>
    <row r="57" spans="1:12" x14ac:dyDescent="0.25">
      <c r="A57" s="3"/>
      <c r="D57" s="11"/>
      <c r="E57" s="11"/>
      <c r="G57" s="8"/>
      <c r="H57" s="8"/>
      <c r="K57" s="11"/>
      <c r="L57" s="11"/>
    </row>
    <row r="58" spans="1:12" x14ac:dyDescent="0.25">
      <c r="A58" t="s">
        <v>40</v>
      </c>
      <c r="D58" s="11">
        <f>'[1]Team Offense'!Q57</f>
        <v>666</v>
      </c>
      <c r="E58" s="11">
        <f>'[2]Team Offense'!Q57</f>
        <v>617</v>
      </c>
      <c r="F58" s="4">
        <f>D58+E58</f>
        <v>1283</v>
      </c>
      <c r="G58" s="8">
        <f>F58/$C$1</f>
        <v>65.794871794871796</v>
      </c>
      <c r="H58" s="8">
        <f>K58+L58</f>
        <v>72.725274725274716</v>
      </c>
      <c r="K58" s="11">
        <f>'[1]Team Offense'!S57</f>
        <v>39.395604395604394</v>
      </c>
      <c r="L58" s="11">
        <f>'[2]Team Offense'!S57</f>
        <v>33.329670329670328</v>
      </c>
    </row>
    <row r="59" spans="1:12" x14ac:dyDescent="0.25">
      <c r="A59" t="s">
        <v>41</v>
      </c>
      <c r="D59" s="11">
        <f>'[1]Team Offense'!Q58</f>
        <v>73</v>
      </c>
      <c r="E59" s="11">
        <f>'[2]Team Offense'!Q58</f>
        <v>67</v>
      </c>
      <c r="F59">
        <f t="shared" ref="F59:F65" si="39">+E59+D59</f>
        <v>140</v>
      </c>
      <c r="G59" s="8">
        <f t="shared" si="30"/>
        <v>7.1794871794871797</v>
      </c>
      <c r="H59" s="8">
        <f t="shared" ref="H59:H65" si="40">+K59+L59</f>
        <v>8.9010989010989015</v>
      </c>
      <c r="K59" s="11">
        <f>'[1]Team Offense'!S58</f>
        <v>4.8791208791208796</v>
      </c>
      <c r="L59" s="11">
        <f>'[2]Team Offense'!S58</f>
        <v>4.0219780219780219</v>
      </c>
    </row>
    <row r="60" spans="1:12" x14ac:dyDescent="0.25">
      <c r="A60" t="s">
        <v>42</v>
      </c>
      <c r="D60" s="11">
        <f>'[1]Team Offense'!Q59</f>
        <v>32</v>
      </c>
      <c r="E60" s="11">
        <f>'[2]Team Offense'!Q59</f>
        <v>25</v>
      </c>
      <c r="F60">
        <f t="shared" si="39"/>
        <v>57</v>
      </c>
      <c r="G60" s="8">
        <f t="shared" si="30"/>
        <v>2.9230769230769229</v>
      </c>
      <c r="H60" s="8">
        <f t="shared" si="40"/>
        <v>4.0109890109890109</v>
      </c>
      <c r="K60" s="11">
        <f>'[1]Team Offense'!S59</f>
        <v>2.2527472527472527</v>
      </c>
      <c r="L60" s="11">
        <f>'[2]Team Offense'!S59</f>
        <v>1.7582417582417582</v>
      </c>
    </row>
    <row r="61" spans="1:12" x14ac:dyDescent="0.25">
      <c r="A61" t="s">
        <v>43</v>
      </c>
      <c r="D61" s="11">
        <f>'[1]Team Offense'!Q60</f>
        <v>34</v>
      </c>
      <c r="E61" s="11">
        <f>'[2]Team Offense'!Q60</f>
        <v>39</v>
      </c>
      <c r="F61">
        <f t="shared" si="39"/>
        <v>73</v>
      </c>
      <c r="G61" s="8">
        <f t="shared" si="30"/>
        <v>3.7435897435897436</v>
      </c>
      <c r="H61" s="8">
        <f t="shared" si="40"/>
        <v>4.1318681318681314</v>
      </c>
      <c r="K61" s="11">
        <f>'[1]Team Offense'!S60</f>
        <v>2.2307692307692308</v>
      </c>
      <c r="L61" s="11">
        <f>'[2]Team Offense'!S60</f>
        <v>1.901098901098901</v>
      </c>
    </row>
    <row r="62" spans="1:12" x14ac:dyDescent="0.25">
      <c r="A62" t="s">
        <v>44</v>
      </c>
      <c r="D62" s="11">
        <f>'[1]Team Offense'!Q61</f>
        <v>9</v>
      </c>
      <c r="E62" s="11">
        <f>'[2]Team Offense'!Q61</f>
        <v>3</v>
      </c>
      <c r="F62">
        <f t="shared" si="39"/>
        <v>12</v>
      </c>
      <c r="G62" s="8">
        <f t="shared" si="30"/>
        <v>0.61538461538461542</v>
      </c>
      <c r="H62" s="8">
        <f t="shared" si="40"/>
        <v>0.75824175824175821</v>
      </c>
      <c r="K62" s="11">
        <f>'[1]Team Offense'!S61</f>
        <v>0.39560439560439559</v>
      </c>
      <c r="L62" s="11">
        <f>'[2]Team Offense'!S61</f>
        <v>0.36263736263736263</v>
      </c>
    </row>
    <row r="63" spans="1:12" x14ac:dyDescent="0.25">
      <c r="A63" t="s">
        <v>45</v>
      </c>
      <c r="D63" s="11">
        <f>'[1]Team Offense'!Q62</f>
        <v>67</v>
      </c>
      <c r="E63" s="11">
        <f>'[2]Team Offense'!Q62</f>
        <v>59</v>
      </c>
      <c r="F63">
        <f t="shared" si="39"/>
        <v>126</v>
      </c>
      <c r="G63" s="8">
        <f t="shared" si="30"/>
        <v>6.4615384615384617</v>
      </c>
      <c r="H63" s="8">
        <f t="shared" si="40"/>
        <v>8.0549450549450547</v>
      </c>
      <c r="K63" s="11">
        <f>'[1]Team Offense'!S62</f>
        <v>4.5164835164835164</v>
      </c>
      <c r="L63" s="11">
        <f>'[2]Team Offense'!S62</f>
        <v>3.5384615384615383</v>
      </c>
    </row>
    <row r="64" spans="1:12" x14ac:dyDescent="0.25">
      <c r="A64" t="s">
        <v>46</v>
      </c>
      <c r="D64" s="11">
        <f>'[1]Team Offense'!Q63</f>
        <v>1</v>
      </c>
      <c r="E64" s="11">
        <f>'[2]Team Offense'!Q63</f>
        <v>0</v>
      </c>
      <c r="F64">
        <f t="shared" si="39"/>
        <v>1</v>
      </c>
      <c r="G64" s="8">
        <f t="shared" si="30"/>
        <v>5.128205128205128E-2</v>
      </c>
      <c r="H64" s="8">
        <f t="shared" si="40"/>
        <v>0.8</v>
      </c>
      <c r="K64" s="11">
        <f>'[1]Team Offense'!S63</f>
        <v>0.5</v>
      </c>
      <c r="L64" s="11">
        <f>'[2]Team Offense'!S63</f>
        <v>0.3</v>
      </c>
    </row>
    <row r="65" spans="1:12" x14ac:dyDescent="0.25">
      <c r="A65" t="s">
        <v>47</v>
      </c>
      <c r="D65" s="11">
        <f>'[1]Team Offense'!Q64</f>
        <v>49</v>
      </c>
      <c r="E65" s="11">
        <f>'[2]Team Offense'!Q64</f>
        <v>52</v>
      </c>
      <c r="F65">
        <f t="shared" si="39"/>
        <v>101</v>
      </c>
      <c r="G65" s="8">
        <f>+F65/$C$1</f>
        <v>5.1794871794871797</v>
      </c>
      <c r="H65" s="8">
        <f t="shared" si="40"/>
        <v>3.6813186813186816</v>
      </c>
      <c r="K65" s="11">
        <f>'[1]Team Offense'!S64</f>
        <v>1.8241758241758241</v>
      </c>
      <c r="L65" s="11">
        <f>'[2]Team Offense'!S64</f>
        <v>1.8571428571428572</v>
      </c>
    </row>
    <row r="66" spans="1:12" x14ac:dyDescent="0.25">
      <c r="A66" t="s">
        <v>48</v>
      </c>
      <c r="D66" s="11">
        <f>'[1]Team Offense'!Q65</f>
        <v>80</v>
      </c>
      <c r="E66" s="11">
        <f>'[2]Team Offense'!Q65</f>
        <v>90</v>
      </c>
      <c r="F66" s="7">
        <f>D66+E66</f>
        <v>170</v>
      </c>
      <c r="G66" s="10">
        <f>F66/$C$1</f>
        <v>8.7179487179487172</v>
      </c>
      <c r="H66" s="10">
        <f>K66+L66</f>
        <v>6.0769230769230766</v>
      </c>
      <c r="K66" s="11">
        <f>'[1]Team Offense'!S65</f>
        <v>2.9450549450549453</v>
      </c>
      <c r="L66" s="11">
        <f>'[2]Team Offense'!S65</f>
        <v>3.1318681318681318</v>
      </c>
    </row>
    <row r="67" spans="1:12" x14ac:dyDescent="0.25">
      <c r="A67" t="s">
        <v>49</v>
      </c>
      <c r="D67" s="11">
        <f>'[1]Team Offense'!Q66</f>
        <v>786.89033189033194</v>
      </c>
      <c r="E67" s="11">
        <f>'[2]Team Offense'!Q66</f>
        <v>795.35533910533911</v>
      </c>
      <c r="F67" s="11">
        <f>F65/F66*100</f>
        <v>59.411764705882355</v>
      </c>
      <c r="G67" s="12">
        <f t="shared" ref="G67:H67" si="41">G65/G66*100</f>
        <v>59.411764705882362</v>
      </c>
      <c r="H67" s="12">
        <f t="shared" si="41"/>
        <v>60.578661844484635</v>
      </c>
      <c r="K67" s="11">
        <f>'[1]Team Offense'!S66</f>
        <v>61.940298507462678</v>
      </c>
      <c r="L67" s="11">
        <f>'[2]Team Offense'!S66</f>
        <v>59.3</v>
      </c>
    </row>
  </sheetData>
  <dataConsolidate/>
  <pageMargins left="0.75" right="0.75" top="1" bottom="1" header="0.5" footer="0.5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Zarb</dc:creator>
  <cp:lastModifiedBy>Barath, Gregory J.</cp:lastModifiedBy>
  <dcterms:created xsi:type="dcterms:W3CDTF">2014-11-20T01:43:02Z</dcterms:created>
  <dcterms:modified xsi:type="dcterms:W3CDTF">2017-07-21T17:05:57Z</dcterms:modified>
</cp:coreProperties>
</file>