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wner\Desktop\APBA\2002\"/>
    </mc:Choice>
  </mc:AlternateContent>
  <bookViews>
    <workbookView xWindow="0" yWindow="0" windowWidth="20490" windowHeight="7755" tabRatio="500"/>
  </bookViews>
  <sheets>
    <sheet name="Sheet1" sheetId="1" r:id="rId1"/>
  </sheets>
  <externalReferences>
    <externalReference r:id="rId2"/>
    <externalReference r:id="rId3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8" i="1" l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1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" i="1"/>
  <c r="F6" i="1"/>
  <c r="G6" i="1"/>
  <c r="H6" i="1"/>
  <c r="H7" i="1"/>
  <c r="D69" i="1"/>
  <c r="H11" i="1"/>
  <c r="F48" i="1"/>
  <c r="F45" i="1"/>
  <c r="G45" i="1"/>
  <c r="F42" i="1"/>
  <c r="G42" i="1"/>
  <c r="H26" i="1"/>
  <c r="F56" i="1"/>
  <c r="G56" i="1"/>
  <c r="F61" i="1"/>
  <c r="G61" i="1"/>
  <c r="F65" i="1"/>
  <c r="G65" i="1"/>
  <c r="F50" i="1"/>
  <c r="G50" i="1"/>
  <c r="F39" i="1"/>
  <c r="G39" i="1"/>
  <c r="F19" i="1"/>
  <c r="G19" i="1"/>
  <c r="F7" i="1"/>
  <c r="G7" i="1"/>
  <c r="H56" i="1"/>
  <c r="H59" i="1"/>
  <c r="H60" i="1"/>
  <c r="H63" i="1"/>
  <c r="H65" i="1"/>
  <c r="H67" i="1"/>
  <c r="H68" i="1"/>
  <c r="H35" i="1"/>
  <c r="H34" i="1"/>
  <c r="H8" i="1"/>
  <c r="F52" i="1"/>
  <c r="G52" i="1"/>
  <c r="F58" i="1"/>
  <c r="G58" i="1"/>
  <c r="F62" i="1"/>
  <c r="G62" i="1"/>
  <c r="F66" i="1"/>
  <c r="G66" i="1"/>
  <c r="F35" i="1"/>
  <c r="G35" i="1"/>
  <c r="F34" i="1"/>
  <c r="G34" i="1"/>
  <c r="F20" i="1"/>
  <c r="G20" i="1"/>
  <c r="F15" i="1"/>
  <c r="G15" i="1"/>
  <c r="F8" i="1"/>
  <c r="G8" i="1"/>
  <c r="H18" i="1"/>
  <c r="F67" i="1"/>
  <c r="G67" i="1"/>
  <c r="F11" i="1"/>
  <c r="G11" i="1"/>
  <c r="H58" i="1"/>
  <c r="H55" i="1"/>
  <c r="H45" i="1"/>
  <c r="H52" i="1"/>
  <c r="H66" i="1"/>
  <c r="H64" i="1"/>
  <c r="F64" i="1"/>
  <c r="G64" i="1"/>
  <c r="H62" i="1"/>
  <c r="H61" i="1"/>
  <c r="F60" i="1"/>
  <c r="G60" i="1"/>
  <c r="H53" i="1"/>
  <c r="H42" i="1"/>
  <c r="H36" i="1"/>
  <c r="H20" i="1"/>
  <c r="H21" i="1"/>
  <c r="H28" i="1"/>
  <c r="H39" i="1"/>
  <c r="H15" i="1"/>
  <c r="H38" i="1"/>
  <c r="F16" i="1"/>
  <c r="F18" i="1"/>
  <c r="G18" i="1"/>
  <c r="F38" i="1"/>
  <c r="G38" i="1"/>
  <c r="G40" i="1"/>
  <c r="F68" i="1"/>
  <c r="F55" i="1"/>
  <c r="G55" i="1"/>
  <c r="H12" i="1"/>
  <c r="H13" i="1"/>
  <c r="H19" i="1"/>
  <c r="H69" i="1"/>
  <c r="F9" i="1"/>
  <c r="G9" i="1"/>
  <c r="F21" i="1"/>
  <c r="F30" i="1"/>
  <c r="G30" i="1"/>
  <c r="F36" i="1"/>
  <c r="G36" i="1"/>
  <c r="E69" i="1"/>
  <c r="F63" i="1"/>
  <c r="G63" i="1"/>
  <c r="F59" i="1"/>
  <c r="G59" i="1"/>
  <c r="F53" i="1"/>
  <c r="G53" i="1"/>
  <c r="H9" i="1"/>
  <c r="H16" i="1"/>
  <c r="H30" i="1"/>
  <c r="H31" i="1"/>
  <c r="F43" i="1"/>
  <c r="F47" i="1"/>
  <c r="G47" i="1"/>
  <c r="H47" i="1"/>
  <c r="H48" i="1"/>
  <c r="G48" i="1"/>
  <c r="F22" i="1"/>
  <c r="H17" i="1"/>
  <c r="H23" i="1"/>
  <c r="F44" i="1"/>
  <c r="G43" i="1"/>
  <c r="G44" i="1"/>
  <c r="F40" i="1"/>
  <c r="G68" i="1"/>
  <c r="F69" i="1"/>
  <c r="H27" i="1"/>
  <c r="G69" i="1"/>
  <c r="H43" i="1"/>
  <c r="H44" i="1"/>
  <c r="F12" i="1"/>
  <c r="F26" i="1"/>
  <c r="F28" i="1"/>
  <c r="H22" i="1"/>
  <c r="F49" i="1"/>
  <c r="H40" i="1"/>
  <c r="F23" i="1"/>
  <c r="G16" i="1"/>
  <c r="G17" i="1"/>
  <c r="F17" i="1"/>
  <c r="G49" i="1"/>
  <c r="H49" i="1"/>
  <c r="H50" i="1"/>
  <c r="G23" i="1"/>
  <c r="G21" i="1"/>
  <c r="G26" i="1"/>
  <c r="G31" i="1"/>
  <c r="F31" i="1"/>
  <c r="F27" i="1"/>
  <c r="F13" i="1"/>
  <c r="G12" i="1"/>
  <c r="G27" i="1"/>
  <c r="G13" i="1"/>
  <c r="G28" i="1"/>
  <c r="G22" i="1"/>
</calcChain>
</file>

<file path=xl/sharedStrings.xml><?xml version="1.0" encoding="utf-8"?>
<sst xmlns="http://schemas.openxmlformats.org/spreadsheetml/2006/main" count="62" uniqueCount="57">
  <si>
    <t>Games Played</t>
  </si>
  <si>
    <t>Offensive Stats:</t>
  </si>
  <si>
    <t>First Downs</t>
  </si>
  <si>
    <t xml:space="preserve">    Rushing</t>
  </si>
  <si>
    <t xml:space="preserve">    Passing</t>
  </si>
  <si>
    <t xml:space="preserve">    Penalty</t>
  </si>
  <si>
    <t>Rushes</t>
  </si>
  <si>
    <t xml:space="preserve"> Yards Gained (Net)</t>
  </si>
  <si>
    <t xml:space="preserve"> Average Gain</t>
  </si>
  <si>
    <t>Passes Attempted</t>
  </si>
  <si>
    <t xml:space="preserve"> Completed</t>
  </si>
  <si>
    <t xml:space="preserve"> Percent Completed</t>
  </si>
  <si>
    <t xml:space="preserve"> Total Yards Gained</t>
  </si>
  <si>
    <t xml:space="preserve"> Passer Tackled</t>
  </si>
  <si>
    <t xml:space="preserve">    Yards Lost</t>
  </si>
  <si>
    <t xml:space="preserve"> Net Yards Gained</t>
  </si>
  <si>
    <t xml:space="preserve"> Yards Gained (Net) Per Pass Play</t>
  </si>
  <si>
    <t xml:space="preserve"> Yards Gained Per Completion</t>
  </si>
  <si>
    <t>Net Yards Gained</t>
  </si>
  <si>
    <t xml:space="preserve"> Rushing and Passing</t>
  </si>
  <si>
    <t xml:space="preserve"> Percent Total Yards - Rushing</t>
  </si>
  <si>
    <t xml:space="preserve"> Percent Total Yards - Passing</t>
  </si>
  <si>
    <t>Ball Control Plays</t>
  </si>
  <si>
    <t xml:space="preserve"> Average Gain (Net)</t>
  </si>
  <si>
    <t>Interceptions</t>
  </si>
  <si>
    <t xml:space="preserve"> Had Intercepted</t>
  </si>
  <si>
    <t xml:space="preserve"> Yards Opponents Returned</t>
  </si>
  <si>
    <t xml:space="preserve"> Returned by Opponents for TD</t>
  </si>
  <si>
    <t>Punts</t>
  </si>
  <si>
    <t xml:space="preserve">  Yards Punted</t>
  </si>
  <si>
    <t xml:space="preserve">  Average Yards Per Punt</t>
  </si>
  <si>
    <t>Punt Returns</t>
  </si>
  <si>
    <t xml:space="preserve"> Yards Returned</t>
  </si>
  <si>
    <t xml:space="preserve"> Average Yards Per Return</t>
  </si>
  <si>
    <t xml:space="preserve"> Returned for TD</t>
  </si>
  <si>
    <t>Kickoff Returns</t>
  </si>
  <si>
    <t>Penalties</t>
  </si>
  <si>
    <t xml:space="preserve"> Yards Penalized</t>
  </si>
  <si>
    <t>Fumbles</t>
  </si>
  <si>
    <t>Lost</t>
  </si>
  <si>
    <t>Total Points Scored</t>
  </si>
  <si>
    <t xml:space="preserve"> Touchdowns (Total)</t>
  </si>
  <si>
    <t xml:space="preserve"> Touchdowns Rushing</t>
  </si>
  <si>
    <t xml:space="preserve"> Touchdowns Passing</t>
  </si>
  <si>
    <t xml:space="preserve"> TD's on Returns and Recoveries</t>
  </si>
  <si>
    <t xml:space="preserve"> *Extra Points</t>
  </si>
  <si>
    <t xml:space="preserve"> Safeties</t>
  </si>
  <si>
    <t xml:space="preserve"> Field Goals</t>
  </si>
  <si>
    <t xml:space="preserve"> Field Goal Attempts</t>
  </si>
  <si>
    <t xml:space="preserve"> Percent Successful</t>
  </si>
  <si>
    <t>AFC</t>
  </si>
  <si>
    <t>NFC</t>
  </si>
  <si>
    <t>TOTAL</t>
  </si>
  <si>
    <t>Replay</t>
  </si>
  <si>
    <t>Actual</t>
  </si>
  <si>
    <t>2Pt Conversions</t>
  </si>
  <si>
    <t>2Pt Conversion Attempts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</si>
</sst>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2" fontId="0" fillId="0" borderId="0" xfId="0" applyNumberFormat="1"/>
    <xf numFmtId="164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64" fontId="0" fillId="0" borderId="0" xfId="0" applyNumberFormat="1" applyFill="1"/>
    <xf numFmtId="164" fontId="1" fillId="0" borderId="0" xfId="0" applyNumberFormat="1" applyFont="1" applyFill="1"/>
  </cellXfs>
  <cellStyles count="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FC/2002%20AFC%20Stat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FC/2002%20NFC%20Sta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  <sheetName val="Team Offense65"/>
      <sheetName val="2002 AFC Stats"/>
    </sheetNames>
    <sheetDataSet>
      <sheetData sheetId="0">
        <row r="1">
          <cell r="B1">
            <v>80</v>
          </cell>
        </row>
        <row r="6">
          <cell r="T6">
            <v>3014</v>
          </cell>
        </row>
        <row r="7">
          <cell r="T7">
            <v>1011</v>
          </cell>
        </row>
        <row r="8">
          <cell r="T8">
            <v>1719</v>
          </cell>
        </row>
        <row r="9">
          <cell r="T9">
            <v>284</v>
          </cell>
        </row>
        <row r="11">
          <cell r="T11">
            <v>4308</v>
          </cell>
        </row>
        <row r="12">
          <cell r="T12">
            <v>17503</v>
          </cell>
        </row>
        <row r="15">
          <cell r="T15">
            <v>5290</v>
          </cell>
        </row>
        <row r="16">
          <cell r="T16">
            <v>3243</v>
          </cell>
        </row>
        <row r="18">
          <cell r="T18">
            <v>36155</v>
          </cell>
        </row>
        <row r="19">
          <cell r="T19">
            <v>380</v>
          </cell>
        </row>
        <row r="20">
          <cell r="T20">
            <v>2111</v>
          </cell>
        </row>
        <row r="21">
          <cell r="T21">
            <v>34044</v>
          </cell>
        </row>
        <row r="26">
          <cell r="T26">
            <v>51547</v>
          </cell>
        </row>
        <row r="27">
          <cell r="T27">
            <v>550.30393772216985</v>
          </cell>
        </row>
        <row r="28">
          <cell r="T28">
            <v>1049.6960622778302</v>
          </cell>
        </row>
        <row r="30">
          <cell r="T30">
            <v>9978</v>
          </cell>
        </row>
        <row r="34">
          <cell r="T34">
            <v>107</v>
          </cell>
        </row>
        <row r="35">
          <cell r="T35">
            <v>1536</v>
          </cell>
        </row>
        <row r="36">
          <cell r="T36">
            <v>10</v>
          </cell>
        </row>
        <row r="38">
          <cell r="T38">
            <v>901</v>
          </cell>
        </row>
        <row r="39">
          <cell r="T39">
            <v>36413</v>
          </cell>
        </row>
        <row r="42">
          <cell r="T42">
            <v>420</v>
          </cell>
        </row>
        <row r="43">
          <cell r="T43">
            <v>3312</v>
          </cell>
        </row>
        <row r="45">
          <cell r="T45">
            <v>6</v>
          </cell>
        </row>
        <row r="47">
          <cell r="T47">
            <v>770</v>
          </cell>
        </row>
        <row r="48">
          <cell r="T48">
            <v>16387</v>
          </cell>
        </row>
        <row r="50">
          <cell r="T50">
            <v>6</v>
          </cell>
        </row>
        <row r="52">
          <cell r="T52">
            <v>954</v>
          </cell>
        </row>
        <row r="53">
          <cell r="T53">
            <v>8182</v>
          </cell>
        </row>
        <row r="55">
          <cell r="T55">
            <v>250</v>
          </cell>
        </row>
        <row r="56">
          <cell r="T56">
            <v>118</v>
          </cell>
        </row>
        <row r="58">
          <cell r="T58">
            <v>3307</v>
          </cell>
        </row>
        <row r="59">
          <cell r="T59">
            <v>342</v>
          </cell>
        </row>
        <row r="60">
          <cell r="T60">
            <v>107</v>
          </cell>
        </row>
        <row r="61">
          <cell r="T61">
            <v>206</v>
          </cell>
        </row>
        <row r="62">
          <cell r="T62">
            <v>29</v>
          </cell>
        </row>
        <row r="63">
          <cell r="T63">
            <v>334</v>
          </cell>
        </row>
        <row r="66">
          <cell r="T66">
            <v>7</v>
          </cell>
        </row>
        <row r="67">
          <cell r="T67">
            <v>308</v>
          </cell>
        </row>
        <row r="68">
          <cell r="T68">
            <v>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am Offense"/>
      <sheetName val="Team Defense"/>
      <sheetName val="Rush - Rec"/>
      <sheetName val="Passing"/>
      <sheetName val="Punt Returns"/>
      <sheetName val="Kickoff Returns"/>
      <sheetName val="Punting"/>
      <sheetName val="Field Goals"/>
      <sheetName val="Int - Sack"/>
    </sheetNames>
    <sheetDataSet>
      <sheetData sheetId="0">
        <row r="6">
          <cell r="T6">
            <v>2950</v>
          </cell>
        </row>
        <row r="7">
          <cell r="T7">
            <v>1048</v>
          </cell>
        </row>
        <row r="8">
          <cell r="T8">
            <v>1611</v>
          </cell>
        </row>
        <row r="9">
          <cell r="T9">
            <v>291</v>
          </cell>
        </row>
        <row r="11">
          <cell r="T11">
            <v>4374</v>
          </cell>
        </row>
        <row r="12">
          <cell r="T12">
            <v>18586</v>
          </cell>
        </row>
        <row r="15">
          <cell r="T15">
            <v>5344</v>
          </cell>
        </row>
        <row r="16">
          <cell r="T16">
            <v>3026</v>
          </cell>
        </row>
        <row r="18">
          <cell r="T18">
            <v>36564</v>
          </cell>
        </row>
        <row r="19">
          <cell r="T19">
            <v>402</v>
          </cell>
        </row>
        <row r="20">
          <cell r="T20">
            <v>2307</v>
          </cell>
        </row>
        <row r="21">
          <cell r="T21">
            <v>34257</v>
          </cell>
        </row>
        <row r="26">
          <cell r="T26">
            <v>52843</v>
          </cell>
        </row>
        <row r="27">
          <cell r="T27">
            <v>559.32531836460237</v>
          </cell>
        </row>
        <row r="28">
          <cell r="T28">
            <v>1040.6746816353975</v>
          </cell>
        </row>
        <row r="30">
          <cell r="T30">
            <v>10120</v>
          </cell>
        </row>
        <row r="34">
          <cell r="T34">
            <v>115</v>
          </cell>
        </row>
        <row r="35">
          <cell r="T35">
            <v>1651</v>
          </cell>
        </row>
        <row r="36">
          <cell r="T36">
            <v>11</v>
          </cell>
        </row>
        <row r="38">
          <cell r="T38">
            <v>953</v>
          </cell>
        </row>
        <row r="39">
          <cell r="T39">
            <v>38735</v>
          </cell>
        </row>
        <row r="42">
          <cell r="T42">
            <v>438</v>
          </cell>
        </row>
        <row r="43">
          <cell r="T43">
            <v>3929</v>
          </cell>
        </row>
        <row r="45">
          <cell r="T45">
            <v>8</v>
          </cell>
        </row>
        <row r="47">
          <cell r="T47">
            <v>736</v>
          </cell>
        </row>
        <row r="48">
          <cell r="T48">
            <v>15355</v>
          </cell>
        </row>
        <row r="50">
          <cell r="T50">
            <v>4</v>
          </cell>
        </row>
        <row r="52">
          <cell r="T52">
            <v>1014</v>
          </cell>
        </row>
        <row r="53">
          <cell r="T53">
            <v>8720</v>
          </cell>
        </row>
        <row r="55">
          <cell r="T55">
            <v>295</v>
          </cell>
        </row>
        <row r="56">
          <cell r="T56">
            <v>156</v>
          </cell>
        </row>
        <row r="58">
          <cell r="T58">
            <v>3682</v>
          </cell>
        </row>
        <row r="59">
          <cell r="T59">
            <v>392</v>
          </cell>
        </row>
        <row r="60">
          <cell r="T60">
            <v>112</v>
          </cell>
        </row>
        <row r="61">
          <cell r="T61">
            <v>229</v>
          </cell>
        </row>
        <row r="62">
          <cell r="T62">
            <v>51</v>
          </cell>
        </row>
        <row r="63">
          <cell r="T63">
            <v>381</v>
          </cell>
        </row>
        <row r="66">
          <cell r="T66">
            <v>6</v>
          </cell>
        </row>
        <row r="67">
          <cell r="T67">
            <v>311</v>
          </cell>
        </row>
        <row r="68">
          <cell r="T68">
            <v>411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pane xSplit="2" ySplit="5" topLeftCell="C5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1" defaultRowHeight="15.75" x14ac:dyDescent="0.25"/>
  <sheetData>
    <row r="1" spans="1:12" x14ac:dyDescent="0.25">
      <c r="A1" t="s">
        <v>0</v>
      </c>
      <c r="C1">
        <f>'[1]Team Offense'!$B$1</f>
        <v>80</v>
      </c>
    </row>
    <row r="2" spans="1:12" x14ac:dyDescent="0.25">
      <c r="A2" s="1" t="s">
        <v>1</v>
      </c>
    </row>
    <row r="5" spans="1:12" x14ac:dyDescent="0.25">
      <c r="D5" s="5" t="s">
        <v>50</v>
      </c>
      <c r="E5" s="5" t="s">
        <v>51</v>
      </c>
      <c r="F5" s="5" t="s">
        <v>52</v>
      </c>
      <c r="G5" s="5" t="s">
        <v>53</v>
      </c>
      <c r="H5" s="5" t="s">
        <v>54</v>
      </c>
      <c r="K5" s="5" t="s">
        <v>50</v>
      </c>
      <c r="L5" s="5" t="s">
        <v>51</v>
      </c>
    </row>
    <row r="6" spans="1:12" x14ac:dyDescent="0.25">
      <c r="A6" s="2" t="s">
        <v>2</v>
      </c>
      <c r="D6" s="11">
        <f>'[1]Team Offense'!T6</f>
        <v>3014</v>
      </c>
      <c r="E6" s="11">
        <f>'[2]Team Offense'!T6</f>
        <v>2950</v>
      </c>
      <c r="F6">
        <f>+E6+D6</f>
        <v>5964</v>
      </c>
      <c r="G6" s="8">
        <f>+F6/$C$1</f>
        <v>74.55</v>
      </c>
      <c r="H6" s="8">
        <f>+K6+L6</f>
        <v>75.9921875</v>
      </c>
      <c r="K6" s="11">
        <v>38.8515625</v>
      </c>
      <c r="L6" s="11">
        <v>37.140625</v>
      </c>
    </row>
    <row r="7" spans="1:12" x14ac:dyDescent="0.25">
      <c r="A7" s="2" t="s">
        <v>3</v>
      </c>
      <c r="D7" s="11">
        <f>'[1]Team Offense'!T7</f>
        <v>1011</v>
      </c>
      <c r="E7" s="11">
        <f>'[2]Team Offense'!T7</f>
        <v>1048</v>
      </c>
      <c r="F7">
        <f t="shared" ref="F7:F9" si="0">+E7+D7</f>
        <v>2059</v>
      </c>
      <c r="G7" s="8">
        <f t="shared" ref="G7:G12" si="1">+F7/$C$1</f>
        <v>25.737500000000001</v>
      </c>
      <c r="H7" s="8">
        <f t="shared" ref="H7:H9" si="2">+K7+L7</f>
        <v>25.5</v>
      </c>
      <c r="K7" s="11">
        <v>13.0390625</v>
      </c>
      <c r="L7" s="11">
        <v>12.4609375</v>
      </c>
    </row>
    <row r="8" spans="1:12" x14ac:dyDescent="0.25">
      <c r="A8" s="2" t="s">
        <v>4</v>
      </c>
      <c r="D8" s="11">
        <f>'[1]Team Offense'!T8</f>
        <v>1719</v>
      </c>
      <c r="E8" s="11">
        <f>'[2]Team Offense'!T8</f>
        <v>1611</v>
      </c>
      <c r="F8">
        <f t="shared" si="0"/>
        <v>3330</v>
      </c>
      <c r="G8" s="8">
        <f t="shared" si="1"/>
        <v>41.625</v>
      </c>
      <c r="H8" s="8">
        <f t="shared" si="2"/>
        <v>43.984375</v>
      </c>
      <c r="K8" s="11">
        <v>22.5703125</v>
      </c>
      <c r="L8" s="11">
        <v>21.4140625</v>
      </c>
    </row>
    <row r="9" spans="1:12" x14ac:dyDescent="0.25">
      <c r="A9" s="2" t="s">
        <v>5</v>
      </c>
      <c r="D9" s="11">
        <f>'[1]Team Offense'!T9</f>
        <v>284</v>
      </c>
      <c r="E9" s="11">
        <f>'[2]Team Offense'!T9</f>
        <v>291</v>
      </c>
      <c r="F9">
        <f t="shared" si="0"/>
        <v>575</v>
      </c>
      <c r="G9" s="8">
        <f t="shared" si="1"/>
        <v>7.1875</v>
      </c>
      <c r="H9" s="8">
        <f t="shared" si="2"/>
        <v>6.5078125</v>
      </c>
      <c r="K9" s="11">
        <v>3.2421875</v>
      </c>
      <c r="L9" s="11">
        <v>3.265625</v>
      </c>
    </row>
    <row r="10" spans="1:12" x14ac:dyDescent="0.25">
      <c r="A10" s="3"/>
      <c r="D10" s="11">
        <f>'[1]Team Offense'!T10</f>
        <v>0</v>
      </c>
      <c r="E10" s="11">
        <f>'[2]Team Offense'!T10</f>
        <v>0</v>
      </c>
      <c r="G10" s="9"/>
      <c r="H10" s="9"/>
      <c r="K10" s="11"/>
      <c r="L10" s="11"/>
    </row>
    <row r="11" spans="1:12" x14ac:dyDescent="0.25">
      <c r="A11" t="s">
        <v>6</v>
      </c>
      <c r="D11" s="11">
        <f>'[1]Team Offense'!T11</f>
        <v>4308</v>
      </c>
      <c r="E11" s="11">
        <f>'[2]Team Offense'!T11</f>
        <v>4374</v>
      </c>
      <c r="F11" s="4">
        <f>+E11+D11</f>
        <v>8682</v>
      </c>
      <c r="G11" s="8">
        <f t="shared" si="1"/>
        <v>108.52500000000001</v>
      </c>
      <c r="H11" s="8">
        <f>+K11+L11</f>
        <v>110.171875</v>
      </c>
      <c r="K11" s="11">
        <v>55.5234375</v>
      </c>
      <c r="L11" s="11">
        <v>54.6484375</v>
      </c>
    </row>
    <row r="12" spans="1:12" x14ac:dyDescent="0.25">
      <c r="A12" t="s">
        <v>7</v>
      </c>
      <c r="D12" s="11">
        <f>'[1]Team Offense'!T12</f>
        <v>17503</v>
      </c>
      <c r="E12" s="11">
        <f>'[2]Team Offense'!T12</f>
        <v>18586</v>
      </c>
      <c r="F12">
        <f t="shared" ref="F12" si="3">+E12+D12</f>
        <v>36089</v>
      </c>
      <c r="G12" s="8">
        <f t="shared" si="1"/>
        <v>451.11250000000001</v>
      </c>
      <c r="H12" s="8">
        <f t="shared" ref="H12" si="4">+K12+L12</f>
        <v>464.5234375</v>
      </c>
      <c r="K12" s="11">
        <v>234.1640625</v>
      </c>
      <c r="L12" s="11">
        <v>230.359375</v>
      </c>
    </row>
    <row r="13" spans="1:12" x14ac:dyDescent="0.25">
      <c r="A13" t="s">
        <v>8</v>
      </c>
      <c r="D13" s="11">
        <f>'[1]Team Offense'!T13</f>
        <v>0</v>
      </c>
      <c r="E13" s="11">
        <f>'[2]Team Offense'!T13</f>
        <v>0</v>
      </c>
      <c r="F13" s="4">
        <f>+F12/F11</f>
        <v>4.1567611149504726</v>
      </c>
      <c r="G13" s="8">
        <f>+G12/G11</f>
        <v>4.1567611149504717</v>
      </c>
      <c r="H13" s="8">
        <f>+H12/H11</f>
        <v>4.2163522904552542</v>
      </c>
      <c r="K13" s="11">
        <v>4.2173913043478262</v>
      </c>
      <c r="L13" s="11">
        <v>4.2152966404574697</v>
      </c>
    </row>
    <row r="14" spans="1:12" x14ac:dyDescent="0.25">
      <c r="A14" s="3"/>
      <c r="D14" s="11">
        <f>'[1]Team Offense'!T14</f>
        <v>0</v>
      </c>
      <c r="E14" s="11">
        <f>'[2]Team Offense'!T14</f>
        <v>0</v>
      </c>
      <c r="G14" s="9"/>
      <c r="H14" s="9"/>
      <c r="K14" s="11"/>
      <c r="L14" s="11"/>
    </row>
    <row r="15" spans="1:12" x14ac:dyDescent="0.25">
      <c r="A15" t="s">
        <v>9</v>
      </c>
      <c r="D15" s="11">
        <f>'[1]Team Offense'!T15</f>
        <v>5290</v>
      </c>
      <c r="E15" s="11">
        <f>'[2]Team Offense'!T15</f>
        <v>5344</v>
      </c>
      <c r="F15" s="4">
        <f>+E15+D15</f>
        <v>10634</v>
      </c>
      <c r="G15" s="8">
        <f>+F15/$C$1</f>
        <v>132.92500000000001</v>
      </c>
      <c r="H15" s="8">
        <f>+K15+L15</f>
        <v>135.09375</v>
      </c>
      <c r="K15" s="11">
        <v>66.546875</v>
      </c>
      <c r="L15" s="11">
        <v>68.546875</v>
      </c>
    </row>
    <row r="16" spans="1:12" x14ac:dyDescent="0.25">
      <c r="A16" t="s">
        <v>10</v>
      </c>
      <c r="D16" s="11">
        <f>'[1]Team Offense'!T16</f>
        <v>3243</v>
      </c>
      <c r="E16" s="11">
        <f>'[2]Team Offense'!T16</f>
        <v>3026</v>
      </c>
      <c r="F16">
        <f t="shared" ref="F16" si="5">+E16+D16</f>
        <v>6269</v>
      </c>
      <c r="G16" s="8">
        <f t="shared" ref="G16:G20" si="6">+F16/$C$1</f>
        <v>78.362499999999997</v>
      </c>
      <c r="H16" s="8">
        <f t="shared" ref="H16" si="7">+K16+L16</f>
        <v>80.578125</v>
      </c>
      <c r="K16" s="11">
        <v>40.9765625</v>
      </c>
      <c r="L16" s="11">
        <v>39.6015625</v>
      </c>
    </row>
    <row r="17" spans="1:12" x14ac:dyDescent="0.25">
      <c r="A17" t="s">
        <v>11</v>
      </c>
      <c r="D17" s="11">
        <f>'[1]Team Offense'!T17</f>
        <v>0</v>
      </c>
      <c r="E17" s="11">
        <f>'[2]Team Offense'!T17</f>
        <v>0</v>
      </c>
      <c r="F17" s="7">
        <f t="shared" ref="F17:H17" si="8">+F16/F15</f>
        <v>0.58952416776377659</v>
      </c>
      <c r="G17" s="10">
        <f t="shared" si="8"/>
        <v>0.58952416776377647</v>
      </c>
      <c r="H17" s="10">
        <f t="shared" si="8"/>
        <v>0.59646079111727968</v>
      </c>
      <c r="K17" s="11">
        <v>61.575487203568912</v>
      </c>
      <c r="L17" s="11">
        <v>57.772965580123092</v>
      </c>
    </row>
    <row r="18" spans="1:12" x14ac:dyDescent="0.25">
      <c r="A18" t="s">
        <v>12</v>
      </c>
      <c r="D18" s="11">
        <f>'[1]Team Offense'!T18</f>
        <v>36155</v>
      </c>
      <c r="E18" s="11">
        <f>'[2]Team Offense'!T18</f>
        <v>36564</v>
      </c>
      <c r="F18">
        <f t="shared" ref="F18:F19" si="9">+E18+D18</f>
        <v>72719</v>
      </c>
      <c r="G18" s="8">
        <f t="shared" si="6"/>
        <v>908.98749999999995</v>
      </c>
      <c r="H18" s="8">
        <f>+K18+L18</f>
        <v>907.8203125</v>
      </c>
      <c r="K18" s="11">
        <v>458.0078125</v>
      </c>
      <c r="L18" s="11">
        <v>449.8125</v>
      </c>
    </row>
    <row r="19" spans="1:12" x14ac:dyDescent="0.25">
      <c r="A19" t="s">
        <v>13</v>
      </c>
      <c r="D19" s="11">
        <f>'[1]Team Offense'!T19</f>
        <v>380</v>
      </c>
      <c r="E19" s="11">
        <f>'[2]Team Offense'!T19</f>
        <v>402</v>
      </c>
      <c r="F19">
        <f t="shared" si="9"/>
        <v>782</v>
      </c>
      <c r="G19" s="8">
        <f t="shared" si="6"/>
        <v>9.7750000000000004</v>
      </c>
      <c r="H19" s="8">
        <f t="shared" ref="H19" si="10">+K19+L19</f>
        <v>9.1796875</v>
      </c>
      <c r="K19" s="11">
        <v>4.5546875</v>
      </c>
      <c r="L19" s="11">
        <v>4.625</v>
      </c>
    </row>
    <row r="20" spans="1:12" x14ac:dyDescent="0.25">
      <c r="A20" t="s">
        <v>14</v>
      </c>
      <c r="D20" s="11">
        <f>'[1]Team Offense'!T20</f>
        <v>2111</v>
      </c>
      <c r="E20" s="11">
        <f>'[2]Team Offense'!T20</f>
        <v>2307</v>
      </c>
      <c r="F20">
        <f t="shared" ref="F20:F21" si="11">+E20+D20</f>
        <v>4418</v>
      </c>
      <c r="G20" s="8">
        <f t="shared" si="6"/>
        <v>55.225000000000001</v>
      </c>
      <c r="H20" s="8">
        <f t="shared" ref="H20" si="12">+K20+L20</f>
        <v>58.90625</v>
      </c>
      <c r="I20" s="6"/>
      <c r="J20" s="6"/>
      <c r="K20" s="11">
        <v>28.9609375</v>
      </c>
      <c r="L20" s="11">
        <v>29.9453125</v>
      </c>
    </row>
    <row r="21" spans="1:12" x14ac:dyDescent="0.25">
      <c r="A21" t="s">
        <v>15</v>
      </c>
      <c r="D21" s="11">
        <f>'[1]Team Offense'!T21</f>
        <v>34044</v>
      </c>
      <c r="E21" s="11">
        <f>'[2]Team Offense'!T21</f>
        <v>34257</v>
      </c>
      <c r="F21">
        <f t="shared" si="11"/>
        <v>68301</v>
      </c>
      <c r="G21" s="8">
        <f>+G18-G20</f>
        <v>853.76249999999993</v>
      </c>
      <c r="H21" s="8">
        <f>+H18-H20</f>
        <v>848.9140625</v>
      </c>
      <c r="K21" s="11">
        <v>429.046875</v>
      </c>
      <c r="L21" s="11">
        <v>419.8671875</v>
      </c>
    </row>
    <row r="22" spans="1:12" x14ac:dyDescent="0.25">
      <c r="A22" t="s">
        <v>16</v>
      </c>
      <c r="D22" s="11">
        <f>'[1]Team Offense'!T22</f>
        <v>0</v>
      </c>
      <c r="E22" s="11">
        <f>'[2]Team Offense'!T22</f>
        <v>0</v>
      </c>
      <c r="F22" s="4">
        <f>F21/(F15+F19)</f>
        <v>5.9829187105816395</v>
      </c>
      <c r="G22" s="10">
        <f t="shared" ref="G22:H22" si="13">+G21/(G19+G15)</f>
        <v>5.9829187105816386</v>
      </c>
      <c r="H22" s="10">
        <f t="shared" si="13"/>
        <v>5.8840634645584018</v>
      </c>
      <c r="K22" s="11">
        <v>6</v>
      </c>
      <c r="L22" s="11">
        <v>5.7</v>
      </c>
    </row>
    <row r="23" spans="1:12" x14ac:dyDescent="0.25">
      <c r="A23" t="s">
        <v>17</v>
      </c>
      <c r="D23" s="11">
        <f>'[1]Team Offense'!T23</f>
        <v>0</v>
      </c>
      <c r="E23" s="11">
        <f>'[2]Team Offense'!T23</f>
        <v>0</v>
      </c>
      <c r="F23" s="4">
        <f>F18/F16</f>
        <v>11.599776678896156</v>
      </c>
      <c r="G23" s="10">
        <f>+G18/G16</f>
        <v>11.599776678896156</v>
      </c>
      <c r="H23" s="10">
        <f>+H18/H16</f>
        <v>11.266337017645919</v>
      </c>
      <c r="K23" s="11">
        <v>11.1</v>
      </c>
      <c r="L23" s="11">
        <v>11.3</v>
      </c>
    </row>
    <row r="24" spans="1:12" x14ac:dyDescent="0.25">
      <c r="A24" s="3"/>
      <c r="D24" s="11">
        <f>'[1]Team Offense'!T24</f>
        <v>0</v>
      </c>
      <c r="E24" s="11">
        <f>'[2]Team Offense'!T24</f>
        <v>0</v>
      </c>
      <c r="G24" s="9"/>
      <c r="H24" s="9"/>
      <c r="K24" s="11"/>
      <c r="L24" s="11"/>
    </row>
    <row r="25" spans="1:12" x14ac:dyDescent="0.25">
      <c r="A25" s="3" t="s">
        <v>18</v>
      </c>
      <c r="D25" s="11">
        <f>'[1]Team Offense'!T25</f>
        <v>0</v>
      </c>
      <c r="E25" s="11">
        <f>'[2]Team Offense'!T25</f>
        <v>0</v>
      </c>
      <c r="G25" s="9"/>
      <c r="H25" s="9"/>
      <c r="K25" s="11"/>
      <c r="L25" s="11"/>
    </row>
    <row r="26" spans="1:12" x14ac:dyDescent="0.25">
      <c r="A26" t="s">
        <v>19</v>
      </c>
      <c r="D26" s="11">
        <f>'[1]Team Offense'!T26</f>
        <v>51547</v>
      </c>
      <c r="E26" s="11">
        <f>'[2]Team Offense'!T26</f>
        <v>52843</v>
      </c>
      <c r="F26">
        <f t="shared" ref="F26" si="14">+E26+D26</f>
        <v>104390</v>
      </c>
      <c r="G26" s="8">
        <f t="shared" ref="G26" si="15">+F26/$C$1</f>
        <v>1304.875</v>
      </c>
      <c r="H26" s="8">
        <f>+K26+L26</f>
        <v>1313.4375</v>
      </c>
      <c r="K26" s="11">
        <v>663.2109375</v>
      </c>
      <c r="L26" s="11">
        <v>650.2265625</v>
      </c>
    </row>
    <row r="27" spans="1:12" x14ac:dyDescent="0.25">
      <c r="A27" t="s">
        <v>20</v>
      </c>
      <c r="D27" s="11">
        <f>'[1]Team Offense'!T27</f>
        <v>550.30393772216985</v>
      </c>
      <c r="E27" s="11">
        <f>'[2]Team Offense'!T27</f>
        <v>559.32531836460237</v>
      </c>
      <c r="F27" s="4">
        <f>F12/F26</f>
        <v>0.34571319091867037</v>
      </c>
      <c r="G27" s="10">
        <f t="shared" ref="G27:H27" si="16">+G12/G26</f>
        <v>0.34571319091867037</v>
      </c>
      <c r="H27" s="10">
        <f t="shared" si="16"/>
        <v>0.35366999762074708</v>
      </c>
      <c r="K27" s="11">
        <v>35.299999999999997</v>
      </c>
      <c r="L27" s="11">
        <v>35.4</v>
      </c>
    </row>
    <row r="28" spans="1:12" x14ac:dyDescent="0.25">
      <c r="A28" t="s">
        <v>21</v>
      </c>
      <c r="D28" s="11">
        <f>'[1]Team Offense'!T28</f>
        <v>1049.6960622778302</v>
      </c>
      <c r="E28" s="11">
        <f>'[2]Team Offense'!T28</f>
        <v>1040.6746816353975</v>
      </c>
      <c r="F28" s="4">
        <f>F21/F26</f>
        <v>0.65428680908132963</v>
      </c>
      <c r="G28" s="10">
        <f t="shared" ref="G28:H28" si="17">+G21/G26</f>
        <v>0.65428680908132952</v>
      </c>
      <c r="H28" s="10">
        <f t="shared" si="17"/>
        <v>0.64633000237925287</v>
      </c>
      <c r="K28" s="11">
        <v>64.7</v>
      </c>
      <c r="L28" s="11">
        <v>64.599999999999994</v>
      </c>
    </row>
    <row r="29" spans="1:12" x14ac:dyDescent="0.25">
      <c r="A29" s="3"/>
      <c r="D29" s="11">
        <f>'[1]Team Offense'!T29</f>
        <v>0</v>
      </c>
      <c r="E29" s="11">
        <f>'[2]Team Offense'!T29</f>
        <v>0</v>
      </c>
      <c r="G29" s="9"/>
      <c r="H29" s="9"/>
      <c r="K29" s="11"/>
      <c r="L29" s="11"/>
    </row>
    <row r="30" spans="1:12" x14ac:dyDescent="0.25">
      <c r="A30" t="s">
        <v>22</v>
      </c>
      <c r="D30" s="11">
        <f>'[1]Team Offense'!T30</f>
        <v>9978</v>
      </c>
      <c r="E30" s="11">
        <f>'[2]Team Offense'!T30</f>
        <v>10120</v>
      </c>
      <c r="F30">
        <f t="shared" ref="F30" si="18">+E30+D30</f>
        <v>20098</v>
      </c>
      <c r="G30" s="8">
        <f t="shared" ref="G30" si="19">+F30/$C$1</f>
        <v>251.22499999999999</v>
      </c>
      <c r="H30" s="8">
        <f t="shared" ref="H30" si="20">+K30+L30</f>
        <v>254.4453125</v>
      </c>
      <c r="K30" s="11">
        <v>126.625</v>
      </c>
      <c r="L30" s="11">
        <v>127.8203125</v>
      </c>
    </row>
    <row r="31" spans="1:12" x14ac:dyDescent="0.25">
      <c r="A31" t="s">
        <v>23</v>
      </c>
      <c r="D31" s="11">
        <f>'[1]Team Offense'!T31</f>
        <v>0</v>
      </c>
      <c r="E31" s="11">
        <f>'[2]Team Offense'!T31</f>
        <v>0</v>
      </c>
      <c r="F31" s="4">
        <f>F26/F30</f>
        <v>5.1940491591203104</v>
      </c>
      <c r="G31" s="10">
        <f t="shared" ref="G31:H31" si="21">+G26/G30</f>
        <v>5.1940491591203104</v>
      </c>
      <c r="H31" s="10">
        <f t="shared" si="21"/>
        <v>5.1619638306364948</v>
      </c>
      <c r="K31" s="11">
        <v>5.2375987166831193</v>
      </c>
      <c r="L31" s="11">
        <v>5.0870362447283171</v>
      </c>
    </row>
    <row r="32" spans="1:12" x14ac:dyDescent="0.25">
      <c r="A32" s="3"/>
      <c r="D32" s="11">
        <f>'[1]Team Offense'!T32</f>
        <v>0</v>
      </c>
      <c r="E32" s="11">
        <f>'[2]Team Offense'!T32</f>
        <v>0</v>
      </c>
      <c r="G32" s="9"/>
      <c r="H32" s="9"/>
      <c r="K32" s="11"/>
      <c r="L32" s="11"/>
    </row>
    <row r="33" spans="1:12" x14ac:dyDescent="0.25">
      <c r="A33" t="s">
        <v>24</v>
      </c>
      <c r="D33" s="11">
        <f>'[1]Team Offense'!T33</f>
        <v>0</v>
      </c>
      <c r="E33" s="11">
        <f>'[2]Team Offense'!T33</f>
        <v>0</v>
      </c>
      <c r="G33" s="9"/>
      <c r="H33" s="9"/>
      <c r="K33" s="11"/>
      <c r="L33" s="11"/>
    </row>
    <row r="34" spans="1:12" x14ac:dyDescent="0.25">
      <c r="A34" t="s">
        <v>25</v>
      </c>
      <c r="D34" s="11">
        <f>'[1]Team Offense'!T34</f>
        <v>107</v>
      </c>
      <c r="E34" s="11">
        <f>'[2]Team Offense'!T34</f>
        <v>115</v>
      </c>
      <c r="F34">
        <f t="shared" ref="F34:F35" si="22">+E34+D34</f>
        <v>222</v>
      </c>
      <c r="G34" s="8">
        <f t="shared" ref="G34:G35" si="23">+F34/$C$1</f>
        <v>2.7749999999999999</v>
      </c>
      <c r="H34" s="8">
        <f t="shared" ref="H34:H36" si="24">+K34+L34</f>
        <v>4.125</v>
      </c>
      <c r="K34" s="11">
        <v>1.9609375</v>
      </c>
      <c r="L34" s="11">
        <v>2.1640625</v>
      </c>
    </row>
    <row r="35" spans="1:12" x14ac:dyDescent="0.25">
      <c r="A35" t="s">
        <v>26</v>
      </c>
      <c r="D35" s="11">
        <f>'[1]Team Offense'!T35</f>
        <v>1536</v>
      </c>
      <c r="E35" s="11">
        <f>'[2]Team Offense'!T35</f>
        <v>1651</v>
      </c>
      <c r="F35">
        <f t="shared" si="22"/>
        <v>3187</v>
      </c>
      <c r="G35" s="8">
        <f t="shared" si="23"/>
        <v>39.837499999999999</v>
      </c>
      <c r="H35" s="8">
        <f t="shared" si="24"/>
        <v>58.90625</v>
      </c>
      <c r="K35" s="11">
        <v>30.953125</v>
      </c>
      <c r="L35" s="11">
        <v>27.953125</v>
      </c>
    </row>
    <row r="36" spans="1:12" x14ac:dyDescent="0.25">
      <c r="A36" t="s">
        <v>27</v>
      </c>
      <c r="D36" s="11">
        <f>'[1]Team Offense'!T36</f>
        <v>10</v>
      </c>
      <c r="E36" s="11">
        <f>'[2]Team Offense'!T36</f>
        <v>11</v>
      </c>
      <c r="F36" s="4">
        <f>+E36+D36</f>
        <v>21</v>
      </c>
      <c r="G36" s="8">
        <f>+F36/$C$1</f>
        <v>0.26250000000000001</v>
      </c>
      <c r="H36" s="8">
        <f t="shared" si="24"/>
        <v>0.359375</v>
      </c>
      <c r="K36" s="11">
        <v>0.1640625</v>
      </c>
      <c r="L36" s="11">
        <v>0.1953125</v>
      </c>
    </row>
    <row r="37" spans="1:12" x14ac:dyDescent="0.25">
      <c r="A37" s="3"/>
      <c r="D37" s="11">
        <f>'[1]Team Offense'!T37</f>
        <v>0</v>
      </c>
      <c r="E37" s="11">
        <f>'[2]Team Offense'!T37</f>
        <v>0</v>
      </c>
      <c r="G37" s="9"/>
      <c r="H37" s="9"/>
      <c r="K37" s="11"/>
      <c r="L37" s="11"/>
    </row>
    <row r="38" spans="1:12" x14ac:dyDescent="0.25">
      <c r="A38" t="s">
        <v>28</v>
      </c>
      <c r="D38" s="11">
        <f>'[1]Team Offense'!T38</f>
        <v>901</v>
      </c>
      <c r="E38" s="11">
        <f>'[2]Team Offense'!T38</f>
        <v>953</v>
      </c>
      <c r="F38">
        <f t="shared" ref="F38:F39" si="25">+E38+D38</f>
        <v>1854</v>
      </c>
      <c r="G38" s="8">
        <f>+F38/$C$1</f>
        <v>23.175000000000001</v>
      </c>
      <c r="H38" s="8">
        <f t="shared" ref="H38:H39" si="26">+K38+L38</f>
        <v>19.1171875</v>
      </c>
      <c r="K38" s="11">
        <v>9.15625</v>
      </c>
      <c r="L38" s="11">
        <v>9.9609375</v>
      </c>
    </row>
    <row r="39" spans="1:12" x14ac:dyDescent="0.25">
      <c r="A39" t="s">
        <v>29</v>
      </c>
      <c r="D39" s="11">
        <f>'[1]Team Offense'!T39</f>
        <v>36413</v>
      </c>
      <c r="E39" s="11">
        <f>'[2]Team Offense'!T39</f>
        <v>38735</v>
      </c>
      <c r="F39">
        <f t="shared" si="25"/>
        <v>75148</v>
      </c>
      <c r="G39" s="8">
        <f>+F39/$C$1</f>
        <v>939.35</v>
      </c>
      <c r="H39" s="8">
        <f t="shared" si="26"/>
        <v>782.6484375</v>
      </c>
      <c r="K39" s="11">
        <v>370.4375</v>
      </c>
      <c r="L39" s="11">
        <v>412.2109375</v>
      </c>
    </row>
    <row r="40" spans="1:12" x14ac:dyDescent="0.25">
      <c r="A40" t="s">
        <v>30</v>
      </c>
      <c r="D40" s="11">
        <f>'[1]Team Offense'!T40</f>
        <v>0</v>
      </c>
      <c r="E40" s="11">
        <f>'[2]Team Offense'!T40</f>
        <v>0</v>
      </c>
      <c r="F40" s="4">
        <f>+F39/F38</f>
        <v>40.532901833872707</v>
      </c>
      <c r="G40" s="8">
        <f>+G39/G38</f>
        <v>40.532901833872707</v>
      </c>
      <c r="H40" s="8">
        <f t="shared" ref="H40" si="27">+H39/H38</f>
        <v>40.939517776869636</v>
      </c>
      <c r="K40" s="11">
        <v>40.457337883959042</v>
      </c>
      <c r="L40" s="11">
        <v>41.382745098039216</v>
      </c>
    </row>
    <row r="41" spans="1:12" x14ac:dyDescent="0.25">
      <c r="A41" s="3"/>
      <c r="D41" s="11">
        <f>'[1]Team Offense'!T41</f>
        <v>0</v>
      </c>
      <c r="E41" s="11">
        <f>'[2]Team Offense'!T41</f>
        <v>0</v>
      </c>
      <c r="G41" s="9"/>
      <c r="H41" s="9"/>
      <c r="K41" s="11"/>
      <c r="L41" s="11"/>
    </row>
    <row r="42" spans="1:12" x14ac:dyDescent="0.25">
      <c r="A42" t="s">
        <v>31</v>
      </c>
      <c r="D42" s="11">
        <f>'[1]Team Offense'!T42</f>
        <v>420</v>
      </c>
      <c r="E42" s="11">
        <f>'[2]Team Offense'!T42</f>
        <v>438</v>
      </c>
      <c r="F42">
        <f t="shared" ref="F42" si="28">+E42+D42</f>
        <v>858</v>
      </c>
      <c r="G42" s="8">
        <f t="shared" ref="G42:G66" si="29">+F42/$C$1</f>
        <v>10.725</v>
      </c>
      <c r="H42" s="8">
        <f t="shared" ref="H42:H43" si="30">+K42+L42</f>
        <v>8.9921875</v>
      </c>
      <c r="K42" s="11">
        <v>4.1875</v>
      </c>
      <c r="L42" s="11">
        <v>4.8046875</v>
      </c>
    </row>
    <row r="43" spans="1:12" x14ac:dyDescent="0.25">
      <c r="A43" t="s">
        <v>32</v>
      </c>
      <c r="D43" s="11">
        <f>'[1]Team Offense'!T43</f>
        <v>3312</v>
      </c>
      <c r="E43" s="11">
        <f>'[2]Team Offense'!T43</f>
        <v>3929</v>
      </c>
      <c r="F43" s="4">
        <f>+E43+D43</f>
        <v>7241</v>
      </c>
      <c r="G43" s="8">
        <f>+F43/$C$1</f>
        <v>90.512500000000003</v>
      </c>
      <c r="H43" s="8">
        <f t="shared" si="30"/>
        <v>85.7109375</v>
      </c>
      <c r="K43" s="11">
        <v>39.6171875</v>
      </c>
      <c r="L43" s="11">
        <v>46.09375</v>
      </c>
    </row>
    <row r="44" spans="1:12" x14ac:dyDescent="0.25">
      <c r="A44" t="s">
        <v>33</v>
      </c>
      <c r="D44" s="11">
        <f>'[1]Team Offense'!T44</f>
        <v>0</v>
      </c>
      <c r="E44" s="11">
        <f>'[2]Team Offense'!T44</f>
        <v>0</v>
      </c>
      <c r="F44" s="4">
        <f t="shared" ref="F44:H44" si="31">+F43/F42</f>
        <v>8.4393939393939394</v>
      </c>
      <c r="G44" s="8">
        <f>+G43/G42</f>
        <v>8.4393939393939394</v>
      </c>
      <c r="H44" s="8">
        <f t="shared" si="31"/>
        <v>9.5317115551694176</v>
      </c>
      <c r="K44" s="11">
        <v>9.4608208955223887</v>
      </c>
      <c r="L44" s="11">
        <v>9.5934959349593498</v>
      </c>
    </row>
    <row r="45" spans="1:12" x14ac:dyDescent="0.25">
      <c r="A45" t="s">
        <v>34</v>
      </c>
      <c r="D45" s="11">
        <f>'[1]Team Offense'!T45</f>
        <v>6</v>
      </c>
      <c r="E45" s="11">
        <f>'[2]Team Offense'!T45</f>
        <v>8</v>
      </c>
      <c r="F45" s="4">
        <f>+E45+D45</f>
        <v>14</v>
      </c>
      <c r="G45" s="8">
        <f>F45/$C$1</f>
        <v>0.17499999999999999</v>
      </c>
      <c r="H45" s="8">
        <f>K45+L45</f>
        <v>0.171875</v>
      </c>
      <c r="K45" s="11">
        <v>8.59375E-2</v>
      </c>
      <c r="L45" s="11">
        <v>8.59375E-2</v>
      </c>
    </row>
    <row r="46" spans="1:12" x14ac:dyDescent="0.25">
      <c r="A46" s="3"/>
      <c r="D46" s="11">
        <f>'[1]Team Offense'!T46</f>
        <v>0</v>
      </c>
      <c r="E46" s="11">
        <f>'[2]Team Offense'!T46</f>
        <v>0</v>
      </c>
      <c r="G46" s="8"/>
      <c r="H46" s="8"/>
      <c r="K46" s="11"/>
      <c r="L46" s="11"/>
    </row>
    <row r="47" spans="1:12" x14ac:dyDescent="0.25">
      <c r="A47" t="s">
        <v>35</v>
      </c>
      <c r="D47" s="11">
        <f>'[1]Team Offense'!T47</f>
        <v>770</v>
      </c>
      <c r="E47" s="11">
        <f>'[2]Team Offense'!T47</f>
        <v>736</v>
      </c>
      <c r="F47" s="4">
        <f>D47+E47</f>
        <v>1506</v>
      </c>
      <c r="G47" s="8">
        <f>+F47/$C$1</f>
        <v>18.824999999999999</v>
      </c>
      <c r="H47" s="8">
        <f>K47+L47</f>
        <v>17.2265625</v>
      </c>
      <c r="K47" s="11">
        <v>8.5</v>
      </c>
      <c r="L47" s="11">
        <v>8.7265625</v>
      </c>
    </row>
    <row r="48" spans="1:12" x14ac:dyDescent="0.25">
      <c r="A48" t="s">
        <v>32</v>
      </c>
      <c r="D48" s="11">
        <f>'[1]Team Offense'!T48</f>
        <v>16387</v>
      </c>
      <c r="E48" s="11">
        <f>'[2]Team Offense'!T48</f>
        <v>15355</v>
      </c>
      <c r="F48">
        <f t="shared" ref="F48" si="32">+E48+D48</f>
        <v>31742</v>
      </c>
      <c r="G48" s="8">
        <f t="shared" si="29"/>
        <v>396.77499999999998</v>
      </c>
      <c r="H48" s="8">
        <f t="shared" ref="H48" si="33">+K48+L48</f>
        <v>375.15625</v>
      </c>
      <c r="K48" s="11">
        <v>183.5546875</v>
      </c>
      <c r="L48" s="11">
        <v>191.6015625</v>
      </c>
    </row>
    <row r="49" spans="1:12" x14ac:dyDescent="0.25">
      <c r="A49" t="s">
        <v>33</v>
      </c>
      <c r="D49" s="11">
        <f>'[1]Team Offense'!T49</f>
        <v>0</v>
      </c>
      <c r="E49" s="11">
        <f>'[2]Team Offense'!T49</f>
        <v>0</v>
      </c>
      <c r="F49" s="4">
        <f>F48/F47</f>
        <v>21.07702523240372</v>
      </c>
      <c r="G49" s="8">
        <f>G48/G47</f>
        <v>21.077025232403717</v>
      </c>
      <c r="H49" s="8">
        <f>H48/H47</f>
        <v>21.777777777777779</v>
      </c>
      <c r="K49" s="11">
        <v>21.594669117647058</v>
      </c>
      <c r="L49" s="11">
        <v>21.95613249776186</v>
      </c>
    </row>
    <row r="50" spans="1:12" x14ac:dyDescent="0.25">
      <c r="A50" t="s">
        <v>34</v>
      </c>
      <c r="D50" s="11">
        <f>'[1]Team Offense'!T50</f>
        <v>6</v>
      </c>
      <c r="E50" s="11">
        <f>'[2]Team Offense'!T50</f>
        <v>4</v>
      </c>
      <c r="F50" s="4">
        <f>D50+E50</f>
        <v>10</v>
      </c>
      <c r="G50" s="8">
        <f>F50/$C$1</f>
        <v>0.125</v>
      </c>
      <c r="H50" s="8">
        <f t="shared" ref="H50" si="34">+H49/H48</f>
        <v>5.8049886621315196E-2</v>
      </c>
      <c r="K50" s="11">
        <v>7.8125E-2</v>
      </c>
      <c r="L50" s="11">
        <v>5.46875E-2</v>
      </c>
    </row>
    <row r="51" spans="1:12" x14ac:dyDescent="0.25">
      <c r="A51" s="3"/>
      <c r="D51" s="11">
        <f>'[1]Team Offense'!T51</f>
        <v>0</v>
      </c>
      <c r="E51" s="11">
        <f>'[2]Team Offense'!T51</f>
        <v>0</v>
      </c>
      <c r="G51" s="8"/>
      <c r="H51" s="8"/>
      <c r="K51" s="11"/>
      <c r="L51" s="11"/>
    </row>
    <row r="52" spans="1:12" x14ac:dyDescent="0.25">
      <c r="A52" t="s">
        <v>36</v>
      </c>
      <c r="D52" s="11">
        <f>'[1]Team Offense'!T52</f>
        <v>954</v>
      </c>
      <c r="E52" s="11">
        <f>'[2]Team Offense'!T52</f>
        <v>1014</v>
      </c>
      <c r="F52" s="4">
        <f>D52+E52</f>
        <v>1968</v>
      </c>
      <c r="G52" s="8">
        <f>F52/$C$1</f>
        <v>24.6</v>
      </c>
      <c r="H52" s="8">
        <f>K52+L52</f>
        <v>26</v>
      </c>
      <c r="K52" s="11">
        <v>12.7734375</v>
      </c>
      <c r="L52" s="11">
        <v>13.2265625</v>
      </c>
    </row>
    <row r="53" spans="1:12" x14ac:dyDescent="0.25">
      <c r="A53" t="s">
        <v>37</v>
      </c>
      <c r="D53" s="11">
        <f>'[1]Team Offense'!T53</f>
        <v>8182</v>
      </c>
      <c r="E53" s="11">
        <f>'[2]Team Offense'!T53</f>
        <v>8720</v>
      </c>
      <c r="F53" s="4">
        <f>+E53+D53</f>
        <v>16902</v>
      </c>
      <c r="G53" s="8">
        <f t="shared" si="29"/>
        <v>211.27500000000001</v>
      </c>
      <c r="H53" s="8">
        <f t="shared" ref="H53" si="35">+K53+L53</f>
        <v>215.9765625</v>
      </c>
      <c r="K53" s="11">
        <v>105.859375</v>
      </c>
      <c r="L53" s="11">
        <v>110.1171875</v>
      </c>
    </row>
    <row r="54" spans="1:12" x14ac:dyDescent="0.25">
      <c r="A54" s="3"/>
      <c r="D54" s="11">
        <f>'[1]Team Offense'!T54</f>
        <v>0</v>
      </c>
      <c r="E54" s="11">
        <f>'[2]Team Offense'!T54</f>
        <v>0</v>
      </c>
      <c r="G54" s="8"/>
      <c r="H54" s="8"/>
      <c r="K54" s="11"/>
      <c r="L54" s="11"/>
    </row>
    <row r="55" spans="1:12" x14ac:dyDescent="0.25">
      <c r="A55" t="s">
        <v>38</v>
      </c>
      <c r="D55" s="11">
        <f>'[1]Team Offense'!T55</f>
        <v>250</v>
      </c>
      <c r="E55" s="11">
        <f>'[2]Team Offense'!T55</f>
        <v>295</v>
      </c>
      <c r="F55" s="4">
        <f>D55+E55</f>
        <v>545</v>
      </c>
      <c r="G55" s="8">
        <f>F55/$C$1</f>
        <v>6.8125</v>
      </c>
      <c r="H55" s="8">
        <f>K55+L55</f>
        <v>6.21875</v>
      </c>
      <c r="K55" s="11">
        <v>2.8203125</v>
      </c>
      <c r="L55" s="11">
        <v>3.3984375</v>
      </c>
    </row>
    <row r="56" spans="1:12" x14ac:dyDescent="0.25">
      <c r="A56" t="s">
        <v>39</v>
      </c>
      <c r="D56" s="11">
        <f>'[1]Team Offense'!T56</f>
        <v>118</v>
      </c>
      <c r="E56" s="11">
        <f>'[2]Team Offense'!T56</f>
        <v>156</v>
      </c>
      <c r="F56">
        <f t="shared" ref="F56" si="36">+E56+D56</f>
        <v>274</v>
      </c>
      <c r="G56" s="8">
        <f t="shared" si="29"/>
        <v>3.4249999999999998</v>
      </c>
      <c r="H56" s="8">
        <f t="shared" ref="H56" si="37">+K56+L56</f>
        <v>3.1171875</v>
      </c>
      <c r="K56" s="11">
        <v>1.3515625</v>
      </c>
      <c r="L56" s="11">
        <v>1.765625</v>
      </c>
    </row>
    <row r="57" spans="1:12" x14ac:dyDescent="0.25">
      <c r="A57" s="3"/>
      <c r="D57" s="11">
        <f>'[1]Team Offense'!T57</f>
        <v>0</v>
      </c>
      <c r="E57" s="11">
        <f>'[2]Team Offense'!T57</f>
        <v>0</v>
      </c>
      <c r="G57" s="8"/>
      <c r="H57" s="8"/>
      <c r="K57" s="11"/>
      <c r="L57" s="11"/>
    </row>
    <row r="58" spans="1:12" x14ac:dyDescent="0.25">
      <c r="A58" t="s">
        <v>40</v>
      </c>
      <c r="D58" s="11">
        <f>'[1]Team Offense'!T58</f>
        <v>3307</v>
      </c>
      <c r="E58" s="11">
        <f>'[2]Team Offense'!T58</f>
        <v>3682</v>
      </c>
      <c r="F58" s="4">
        <f>D58+E58</f>
        <v>6989</v>
      </c>
      <c r="G58" s="8">
        <f>F58/$C$1</f>
        <v>87.362499999999997</v>
      </c>
      <c r="H58" s="8">
        <f>K58+L58</f>
        <v>86.6953125</v>
      </c>
      <c r="K58" s="11">
        <v>44.7265625</v>
      </c>
      <c r="L58" s="11">
        <v>41.96875</v>
      </c>
    </row>
    <row r="59" spans="1:12" x14ac:dyDescent="0.25">
      <c r="A59" t="s">
        <v>41</v>
      </c>
      <c r="D59" s="11">
        <f>'[1]Team Offense'!T59</f>
        <v>342</v>
      </c>
      <c r="E59" s="11">
        <f>'[2]Team Offense'!T59</f>
        <v>392</v>
      </c>
      <c r="F59">
        <f t="shared" ref="F59:F67" si="38">+E59+D59</f>
        <v>734</v>
      </c>
      <c r="G59" s="8">
        <f t="shared" si="29"/>
        <v>9.1750000000000007</v>
      </c>
      <c r="H59" s="8">
        <f t="shared" ref="H59:H67" si="39">+K59+L59</f>
        <v>9.921875</v>
      </c>
      <c r="K59" s="11">
        <v>5.171875</v>
      </c>
      <c r="L59" s="11">
        <v>4.75</v>
      </c>
    </row>
    <row r="60" spans="1:12" x14ac:dyDescent="0.25">
      <c r="A60" t="s">
        <v>42</v>
      </c>
      <c r="D60" s="11">
        <f>'[1]Team Offense'!T60</f>
        <v>107</v>
      </c>
      <c r="E60" s="11">
        <f>'[2]Team Offense'!T60</f>
        <v>112</v>
      </c>
      <c r="F60">
        <f t="shared" si="38"/>
        <v>219</v>
      </c>
      <c r="G60" s="8">
        <f t="shared" si="29"/>
        <v>2.7374999999999998</v>
      </c>
      <c r="H60" s="8">
        <f t="shared" si="39"/>
        <v>3.59375</v>
      </c>
      <c r="K60" s="11">
        <v>1.9453125</v>
      </c>
      <c r="L60" s="11">
        <v>1.6484375</v>
      </c>
    </row>
    <row r="61" spans="1:12" x14ac:dyDescent="0.25">
      <c r="A61" t="s">
        <v>43</v>
      </c>
      <c r="D61" s="11">
        <f>'[1]Team Offense'!T61</f>
        <v>206</v>
      </c>
      <c r="E61" s="11">
        <f>'[2]Team Offense'!T61</f>
        <v>229</v>
      </c>
      <c r="F61">
        <f t="shared" si="38"/>
        <v>435</v>
      </c>
      <c r="G61" s="8">
        <f t="shared" si="29"/>
        <v>5.4375</v>
      </c>
      <c r="H61" s="8">
        <f t="shared" si="39"/>
        <v>5.421875</v>
      </c>
      <c r="K61" s="11">
        <v>2.765625</v>
      </c>
      <c r="L61" s="11">
        <v>2.65625</v>
      </c>
    </row>
    <row r="62" spans="1:12" x14ac:dyDescent="0.25">
      <c r="A62" t="s">
        <v>44</v>
      </c>
      <c r="D62" s="11">
        <f>'[1]Team Offense'!T62</f>
        <v>29</v>
      </c>
      <c r="E62" s="11">
        <f>'[2]Team Offense'!T62</f>
        <v>51</v>
      </c>
      <c r="F62">
        <f t="shared" si="38"/>
        <v>80</v>
      </c>
      <c r="G62" s="8">
        <f t="shared" si="29"/>
        <v>1</v>
      </c>
      <c r="H62" s="8">
        <f t="shared" si="39"/>
        <v>0.90625</v>
      </c>
      <c r="K62" s="11">
        <v>0.4609375</v>
      </c>
      <c r="L62" s="11">
        <v>0.4453125</v>
      </c>
    </row>
    <row r="63" spans="1:12" x14ac:dyDescent="0.25">
      <c r="A63" t="s">
        <v>45</v>
      </c>
      <c r="D63" s="11">
        <f>'[1]Team Offense'!T63</f>
        <v>334</v>
      </c>
      <c r="E63" s="11">
        <f>'[2]Team Offense'!T63</f>
        <v>381</v>
      </c>
      <c r="F63">
        <f t="shared" si="38"/>
        <v>715</v>
      </c>
      <c r="G63" s="8">
        <f t="shared" si="29"/>
        <v>8.9375</v>
      </c>
      <c r="H63" s="8">
        <f t="shared" si="39"/>
        <v>8.96875</v>
      </c>
      <c r="K63" s="11">
        <v>4.6015625</v>
      </c>
      <c r="L63" s="11">
        <v>4.3671875</v>
      </c>
    </row>
    <row r="64" spans="1:12" x14ac:dyDescent="0.25">
      <c r="A64" t="s">
        <v>55</v>
      </c>
      <c r="D64" s="11">
        <f>'[1]Team Offense'!T64</f>
        <v>0</v>
      </c>
      <c r="E64" s="11">
        <f>'[2]Team Offense'!T64</f>
        <v>0</v>
      </c>
      <c r="F64">
        <f t="shared" si="38"/>
        <v>0</v>
      </c>
      <c r="G64" s="8">
        <f t="shared" si="29"/>
        <v>0</v>
      </c>
      <c r="H64" s="8">
        <f t="shared" si="39"/>
        <v>0.3671875</v>
      </c>
      <c r="K64" s="11">
        <v>0.2265625</v>
      </c>
      <c r="L64" s="11">
        <v>0.140625</v>
      </c>
    </row>
    <row r="65" spans="1:12" x14ac:dyDescent="0.25">
      <c r="A65" t="s">
        <v>56</v>
      </c>
      <c r="D65" s="11">
        <f>'[1]Team Offense'!T65</f>
        <v>0</v>
      </c>
      <c r="E65" s="11">
        <f>'[2]Team Offense'!T65</f>
        <v>0</v>
      </c>
      <c r="F65">
        <f t="shared" si="38"/>
        <v>0</v>
      </c>
      <c r="G65" s="8">
        <f t="shared" si="29"/>
        <v>0</v>
      </c>
      <c r="H65" s="8">
        <f t="shared" si="39"/>
        <v>0.765625</v>
      </c>
      <c r="K65" s="11">
        <v>0.4609375</v>
      </c>
      <c r="L65" s="11">
        <v>0.3046875</v>
      </c>
    </row>
    <row r="66" spans="1:12" x14ac:dyDescent="0.25">
      <c r="A66" t="s">
        <v>46</v>
      </c>
      <c r="D66" s="11">
        <f>'[1]Team Offense'!T66</f>
        <v>7</v>
      </c>
      <c r="E66" s="11">
        <f>'[2]Team Offense'!T66</f>
        <v>6</v>
      </c>
      <c r="F66">
        <f t="shared" si="38"/>
        <v>13</v>
      </c>
      <c r="G66" s="8">
        <f t="shared" si="29"/>
        <v>0.16250000000000001</v>
      </c>
      <c r="H66" s="8">
        <f t="shared" si="39"/>
        <v>9.375E-2</v>
      </c>
      <c r="K66" s="11">
        <v>5.46875E-2</v>
      </c>
      <c r="L66" s="11">
        <v>3.90625E-2</v>
      </c>
    </row>
    <row r="67" spans="1:12" x14ac:dyDescent="0.25">
      <c r="A67" t="s">
        <v>47</v>
      </c>
      <c r="D67" s="11">
        <f>'[1]Team Offense'!T67</f>
        <v>308</v>
      </c>
      <c r="E67" s="11">
        <f>'[2]Team Offense'!T67</f>
        <v>311</v>
      </c>
      <c r="F67">
        <f t="shared" si="38"/>
        <v>619</v>
      </c>
      <c r="G67" s="8">
        <f>+F67/$C$1</f>
        <v>7.7374999999999998</v>
      </c>
      <c r="H67" s="8">
        <f t="shared" si="39"/>
        <v>5.7578125</v>
      </c>
      <c r="K67" s="11">
        <v>2.84375</v>
      </c>
      <c r="L67" s="11">
        <v>2.9140625</v>
      </c>
    </row>
    <row r="68" spans="1:12" x14ac:dyDescent="0.25">
      <c r="A68" t="s">
        <v>48</v>
      </c>
      <c r="D68" s="11">
        <f>'[1]Team Offense'!T68</f>
        <v>394</v>
      </c>
      <c r="E68" s="11">
        <f>'[2]Team Offense'!T68</f>
        <v>411</v>
      </c>
      <c r="F68" s="7">
        <f>D68+E68</f>
        <v>805</v>
      </c>
      <c r="G68" s="10">
        <f>F68/$C$1</f>
        <v>10.0625</v>
      </c>
      <c r="H68" s="10">
        <f>K68+L68</f>
        <v>7.4296875</v>
      </c>
      <c r="K68" s="11">
        <v>3.6875</v>
      </c>
      <c r="L68" s="11">
        <v>3.7421875</v>
      </c>
    </row>
    <row r="69" spans="1:12" x14ac:dyDescent="0.25">
      <c r="A69" t="s">
        <v>49</v>
      </c>
      <c r="D69" s="12">
        <f>D67/D68*100</f>
        <v>78.172588832487307</v>
      </c>
      <c r="E69" s="12">
        <f>E67/E68*100</f>
        <v>75.669099756690997</v>
      </c>
      <c r="F69" s="11">
        <f>F67/F68*100</f>
        <v>76.894409937888199</v>
      </c>
      <c r="G69" s="12">
        <f t="shared" ref="G69:H69" si="40">G67/G68*100</f>
        <v>76.894409937888199</v>
      </c>
      <c r="H69" s="12">
        <f t="shared" si="40"/>
        <v>77.497371188222914</v>
      </c>
      <c r="K69" s="11">
        <v>77.118644067796609</v>
      </c>
      <c r="L69" s="11">
        <v>77.870563674321502</v>
      </c>
    </row>
  </sheetData>
  <dataConsolidate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Zarb</dc:creator>
  <cp:lastModifiedBy>Owner</cp:lastModifiedBy>
  <dcterms:created xsi:type="dcterms:W3CDTF">2014-11-20T01:43:02Z</dcterms:created>
  <dcterms:modified xsi:type="dcterms:W3CDTF">2018-07-18T00:17:01Z</dcterms:modified>
</cp:coreProperties>
</file>