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1355" windowHeight="8700" activeTab="0"/>
  </bookViews>
  <sheets>
    <sheet name="Standings" sheetId="1" r:id="rId1"/>
    <sheet name="Team Offense" sheetId="2" r:id="rId2"/>
    <sheet name="Team Defense" sheetId="3" r:id="rId3"/>
    <sheet name="Passing" sheetId="4" r:id="rId4"/>
    <sheet name="Rush - Rec" sheetId="5" r:id="rId5"/>
    <sheet name="Int - Sack" sheetId="6" r:id="rId6"/>
    <sheet name="Field Goals" sheetId="7" r:id="rId7"/>
    <sheet name="Punting" sheetId="8" r:id="rId8"/>
    <sheet name="Punt Returns" sheetId="9" r:id="rId9"/>
    <sheet name="Kickoff Returns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/>
  <calcPr fullCalcOnLoad="1"/>
</workbook>
</file>

<file path=xl/sharedStrings.xml><?xml version="1.0" encoding="utf-8"?>
<sst xmlns="http://schemas.openxmlformats.org/spreadsheetml/2006/main" count="937" uniqueCount="134">
  <si>
    <t>Games Played</t>
  </si>
  <si>
    <t>Offensive Stats:</t>
  </si>
  <si>
    <t xml:space="preserve">  </t>
  </si>
  <si>
    <t>First Downs</t>
  </si>
  <si>
    <t>Rushes</t>
  </si>
  <si>
    <t xml:space="preserve"> Yards Gained (Net)</t>
  </si>
  <si>
    <t xml:space="preserve"> Average Gain</t>
  </si>
  <si>
    <t>Passes Attempted</t>
  </si>
  <si>
    <t xml:space="preserve"> Completed</t>
  </si>
  <si>
    <t xml:space="preserve"> Percent Completed</t>
  </si>
  <si>
    <t xml:space="preserve"> Total Yards Gained</t>
  </si>
  <si>
    <t xml:space="preserve"> Passer Tackled</t>
  </si>
  <si>
    <t xml:space="preserve">    Yards Lost</t>
  </si>
  <si>
    <t xml:space="preserve"> Net Yards Gained</t>
  </si>
  <si>
    <t xml:space="preserve"> Yards Gained (Net) Per Pass Play</t>
  </si>
  <si>
    <t xml:space="preserve"> Yards Gained Per Completion</t>
  </si>
  <si>
    <t>Net Yards Gained</t>
  </si>
  <si>
    <t xml:space="preserve"> Rushing and Passing</t>
  </si>
  <si>
    <t xml:space="preserve"> Percent Total Yards - Rushing</t>
  </si>
  <si>
    <t xml:space="preserve"> Percent Total Yards - Passing</t>
  </si>
  <si>
    <t>Ball Control Plays</t>
  </si>
  <si>
    <t xml:space="preserve"> Average Gain (Net)</t>
  </si>
  <si>
    <t>Interceptions</t>
  </si>
  <si>
    <t xml:space="preserve"> Had Intercepted</t>
  </si>
  <si>
    <t xml:space="preserve"> Yards Opponents Returned</t>
  </si>
  <si>
    <t xml:space="preserve"> Returned by Opponents for TD</t>
  </si>
  <si>
    <t>Punts</t>
  </si>
  <si>
    <t xml:space="preserve">  Yards Punted</t>
  </si>
  <si>
    <t xml:space="preserve">  Average Yards Per Punt</t>
  </si>
  <si>
    <t>Punt Returns</t>
  </si>
  <si>
    <t xml:space="preserve"> Yards Returned</t>
  </si>
  <si>
    <t xml:space="preserve"> Average Yards Per Return</t>
  </si>
  <si>
    <t xml:space="preserve"> Returned for TD</t>
  </si>
  <si>
    <t>Kickoff Returns</t>
  </si>
  <si>
    <t>Penalties</t>
  </si>
  <si>
    <t xml:space="preserve"> Yards Penalized</t>
  </si>
  <si>
    <t>Fumbles</t>
  </si>
  <si>
    <t>Total Points Scored</t>
  </si>
  <si>
    <t xml:space="preserve"> Touchdowns (Total)</t>
  </si>
  <si>
    <t xml:space="preserve"> Touchdowns Rushing</t>
  </si>
  <si>
    <t xml:space="preserve"> Touchdowns Passing</t>
  </si>
  <si>
    <t xml:space="preserve"> TD's on Returns and Recoveries</t>
  </si>
  <si>
    <t xml:space="preserve"> *Extra Points</t>
  </si>
  <si>
    <t xml:space="preserve"> Safeties</t>
  </si>
  <si>
    <t xml:space="preserve"> Field Goals</t>
  </si>
  <si>
    <t xml:space="preserve"> Field Goal Attempts</t>
  </si>
  <si>
    <t xml:space="preserve"> Percent Successful</t>
  </si>
  <si>
    <t>Avg.</t>
  </si>
  <si>
    <t>Passing:</t>
  </si>
  <si>
    <t>Att</t>
  </si>
  <si>
    <t>Com</t>
  </si>
  <si>
    <t>Gained</t>
  </si>
  <si>
    <t>TD</t>
  </si>
  <si>
    <t>Long</t>
  </si>
  <si>
    <t>Int.</t>
  </si>
  <si>
    <t>Int</t>
  </si>
  <si>
    <t>Gain</t>
  </si>
  <si>
    <t>Rating</t>
  </si>
  <si>
    <t>Fum</t>
  </si>
  <si>
    <t>Defensive Stats:</t>
  </si>
  <si>
    <t>Rushing:</t>
  </si>
  <si>
    <t xml:space="preserve">Att </t>
  </si>
  <si>
    <t>Yards</t>
  </si>
  <si>
    <t xml:space="preserve">Long </t>
  </si>
  <si>
    <t>Receiving:</t>
  </si>
  <si>
    <t>Rec</t>
  </si>
  <si>
    <t>Interceptions:</t>
  </si>
  <si>
    <t>No.</t>
  </si>
  <si>
    <t>Kicking:</t>
  </si>
  <si>
    <t>KO</t>
  </si>
  <si>
    <t>TB</t>
  </si>
  <si>
    <t>XPA</t>
  </si>
  <si>
    <t>XPM</t>
  </si>
  <si>
    <t>FGA</t>
  </si>
  <si>
    <t>FGM</t>
  </si>
  <si>
    <t>Punting:</t>
  </si>
  <si>
    <t>Yrds</t>
  </si>
  <si>
    <t>Blk</t>
  </si>
  <si>
    <t>Punt Returns:</t>
  </si>
  <si>
    <t>FC</t>
  </si>
  <si>
    <t>Kickoff Returns:</t>
  </si>
  <si>
    <t>Sacks:</t>
  </si>
  <si>
    <t>East</t>
  </si>
  <si>
    <t>West</t>
  </si>
  <si>
    <t>Won</t>
  </si>
  <si>
    <t>Loss</t>
  </si>
  <si>
    <t>Tie</t>
  </si>
  <si>
    <t>PF</t>
  </si>
  <si>
    <t>PA</t>
  </si>
  <si>
    <t>Replay</t>
  </si>
  <si>
    <t>Actual</t>
  </si>
  <si>
    <t>Points</t>
  </si>
  <si>
    <t>Central</t>
  </si>
  <si>
    <t>Washington</t>
  </si>
  <si>
    <t>Dallas</t>
  </si>
  <si>
    <t>Philadelphia</t>
  </si>
  <si>
    <t>New York</t>
  </si>
  <si>
    <t>Detroit</t>
  </si>
  <si>
    <t>Chicago</t>
  </si>
  <si>
    <t>Los Angeles</t>
  </si>
  <si>
    <t>New Orleans</t>
  </si>
  <si>
    <t>Atlanta</t>
  </si>
  <si>
    <t xml:space="preserve">    Rushing</t>
  </si>
  <si>
    <t xml:space="preserve">    Passing</t>
  </si>
  <si>
    <t xml:space="preserve">    Penalty</t>
  </si>
  <si>
    <t>Lost</t>
  </si>
  <si>
    <t>Possession:</t>
  </si>
  <si>
    <t>Third Down Efficiency</t>
  </si>
  <si>
    <t>STL</t>
  </si>
  <si>
    <t>WAS</t>
  </si>
  <si>
    <t>DAL</t>
  </si>
  <si>
    <t>PHI</t>
  </si>
  <si>
    <t>NYG</t>
  </si>
  <si>
    <t>MIN</t>
  </si>
  <si>
    <t>DET</t>
  </si>
  <si>
    <t>GBP</t>
  </si>
  <si>
    <t>CHI</t>
  </si>
  <si>
    <t>LAR</t>
  </si>
  <si>
    <t>SFO</t>
  </si>
  <si>
    <t>NOS</t>
  </si>
  <si>
    <t>ATL</t>
  </si>
  <si>
    <t>Pct</t>
  </si>
  <si>
    <t>FG%</t>
  </si>
  <si>
    <t>XP%</t>
  </si>
  <si>
    <t>(Non-Qualifiers)</t>
  </si>
  <si>
    <t>(Less than 10 attempts)</t>
  </si>
  <si>
    <t>Qualifiers</t>
  </si>
  <si>
    <t>(Leader based on average punt, minimum 35 punts)</t>
  </si>
  <si>
    <t>(Leader based on average return, minimum 14 returns)</t>
  </si>
  <si>
    <t>Leader based on average return, minimum 14 returns</t>
  </si>
  <si>
    <t>St. Louis -x</t>
  </si>
  <si>
    <t>Minnesota-x</t>
  </si>
  <si>
    <t>San Francisco-x</t>
  </si>
  <si>
    <t>Green Bay-y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</si>
</sst>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0"/>
    <numFmt numFmtId="170" formatCode="0.000"/>
    <numFmt numFmtId="171" formatCode="0.00000"/>
    <numFmt numFmtId="172" formatCode="0.000000"/>
    <numFmt numFmtId="173" formatCode="0.0000000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 quotePrefix="1">
      <alignment horizontal="left"/>
    </xf>
    <xf numFmtId="2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 quotePrefix="1">
      <alignment horizontal="left"/>
    </xf>
    <xf numFmtId="164" fontId="0" fillId="0" borderId="0" xfId="0" applyNumberFormat="1" applyAlignment="1">
      <alignment/>
    </xf>
    <xf numFmtId="164" fontId="5" fillId="0" borderId="0" xfId="0" applyNumberFormat="1" applyFont="1" applyAlignment="1">
      <alignment/>
    </xf>
    <xf numFmtId="164" fontId="0" fillId="0" borderId="0" xfId="0" applyNumberForma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0" xfId="0" applyFill="1" applyAlignment="1">
      <alignment/>
    </xf>
    <xf numFmtId="164" fontId="0" fillId="33" borderId="0" xfId="0" applyNumberFormat="1" applyFill="1" applyAlignment="1">
      <alignment/>
    </xf>
    <xf numFmtId="164" fontId="5" fillId="33" borderId="0" xfId="0" applyNumberFormat="1" applyFont="1" applyFill="1" applyAlignment="1">
      <alignment/>
    </xf>
    <xf numFmtId="170" fontId="0" fillId="0" borderId="0" xfId="0" applyNumberFormat="1" applyAlignment="1">
      <alignment/>
    </xf>
    <xf numFmtId="0" fontId="2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2" fillId="34" borderId="0" xfId="0" applyFont="1" applyFill="1" applyAlignment="1">
      <alignment horizontal="left"/>
    </xf>
    <xf numFmtId="170" fontId="0" fillId="34" borderId="0" xfId="0" applyNumberFormat="1" applyFill="1" applyAlignment="1">
      <alignment/>
    </xf>
    <xf numFmtId="0" fontId="2" fillId="34" borderId="0" xfId="0" applyFont="1" applyFill="1" applyAlignment="1">
      <alignment/>
    </xf>
    <xf numFmtId="0" fontId="2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10" xfId="0" applyNumberForma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externalLink" Target="externalLinks/externalLink9.xml" /><Relationship Id="rId22" Type="http://schemas.openxmlformats.org/officeDocument/2006/relationships/externalLink" Target="externalLinks/externalLink10.xml" /><Relationship Id="rId23" Type="http://schemas.openxmlformats.org/officeDocument/2006/relationships/externalLink" Target="externalLinks/externalLink11.xml" /><Relationship Id="rId24" Type="http://schemas.openxmlformats.org/officeDocument/2006/relationships/externalLink" Target="externalLinks/externalLink12.xml" /><Relationship Id="rId25" Type="http://schemas.openxmlformats.org/officeDocument/2006/relationships/externalLink" Target="externalLinks/externalLink13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68</xdr:row>
      <xdr:rowOff>0</xdr:rowOff>
    </xdr:from>
    <xdr:to>
      <xdr:col>0</xdr:col>
      <xdr:colOff>9525</xdr:colOff>
      <xdr:row>68</xdr:row>
      <xdr:rowOff>9525</xdr:rowOff>
    </xdr:to>
    <xdr:pic>
      <xdr:nvPicPr>
        <xdr:cNvPr id="1" name="Picture 4" descr=";adid=54808229;sz=1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10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133350</xdr:rowOff>
    </xdr:from>
    <xdr:to>
      <xdr:col>2</xdr:col>
      <xdr:colOff>400050</xdr:colOff>
      <xdr:row>37</xdr:row>
      <xdr:rowOff>28575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800725"/>
          <a:ext cx="20002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.%20Louis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Los%20Angeles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San%20Francisco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New%20Orleans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Atlant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Washingto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Dalla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Philadelphi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New%20York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Minnesota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Detroit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Green%20Bay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Chicag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mulative Stats"/>
      <sheetName val="PHI"/>
      <sheetName val="@WAS"/>
      <sheetName val="CLE"/>
      <sheetName val="@SFO"/>
      <sheetName val="DAL"/>
      <sheetName val="@HOU"/>
      <sheetName val="WAS"/>
      <sheetName val="@DAL"/>
      <sheetName val="MIN"/>
      <sheetName val="@PHI"/>
      <sheetName val="@NYG"/>
      <sheetName val="KCC"/>
      <sheetName val="@NOS"/>
      <sheetName val="NYG"/>
      <sheetName val="Bills"/>
      <sheetName val="@Jets"/>
      <sheetName val="Formula"/>
    </sheetNames>
    <sheetDataSet>
      <sheetData sheetId="0">
        <row r="2">
          <cell r="E2">
            <v>14</v>
          </cell>
          <cell r="F2">
            <v>0</v>
          </cell>
        </row>
        <row r="6">
          <cell r="D6">
            <v>251</v>
          </cell>
          <cell r="M6">
            <v>220</v>
          </cell>
        </row>
        <row r="7">
          <cell r="D7">
            <v>113</v>
          </cell>
          <cell r="M7">
            <v>89</v>
          </cell>
        </row>
        <row r="8">
          <cell r="D8">
            <v>114</v>
          </cell>
          <cell r="M8">
            <v>114</v>
          </cell>
        </row>
        <row r="9">
          <cell r="D9">
            <v>24</v>
          </cell>
          <cell r="M9">
            <v>17</v>
          </cell>
        </row>
        <row r="11">
          <cell r="D11">
            <v>456</v>
          </cell>
          <cell r="M11">
            <v>406</v>
          </cell>
        </row>
        <row r="12">
          <cell r="D12">
            <v>2434</v>
          </cell>
          <cell r="M12">
            <v>1648</v>
          </cell>
        </row>
        <row r="13">
          <cell r="D13">
            <v>5.337719298245614</v>
          </cell>
          <cell r="M13">
            <v>4.059113300492611</v>
          </cell>
        </row>
        <row r="15">
          <cell r="D15">
            <v>376</v>
          </cell>
          <cell r="M15">
            <v>427</v>
          </cell>
        </row>
        <row r="16">
          <cell r="D16">
            <v>196</v>
          </cell>
          <cell r="M16">
            <v>214</v>
          </cell>
        </row>
        <row r="17">
          <cell r="D17">
            <v>52.12765957446809</v>
          </cell>
          <cell r="M17">
            <v>50.11709601873536</v>
          </cell>
        </row>
        <row r="18">
          <cell r="D18">
            <v>2594</v>
          </cell>
          <cell r="M18">
            <v>2886</v>
          </cell>
        </row>
        <row r="19">
          <cell r="D19">
            <v>23</v>
          </cell>
          <cell r="M19">
            <v>48</v>
          </cell>
        </row>
        <row r="20">
          <cell r="D20">
            <v>109</v>
          </cell>
          <cell r="M20">
            <v>315</v>
          </cell>
        </row>
        <row r="21">
          <cell r="D21">
            <v>2485</v>
          </cell>
          <cell r="M21">
            <v>2571</v>
          </cell>
        </row>
        <row r="22">
          <cell r="D22">
            <v>6.228070175438597</v>
          </cell>
          <cell r="M22">
            <v>5.4126315789473685</v>
          </cell>
        </row>
        <row r="23">
          <cell r="D23">
            <v>13.23469387755102</v>
          </cell>
          <cell r="M23">
            <v>13.485981308411215</v>
          </cell>
        </row>
        <row r="26">
          <cell r="D26">
            <v>4919</v>
          </cell>
          <cell r="M26">
            <v>4219</v>
          </cell>
        </row>
        <row r="27">
          <cell r="D27">
            <v>49.481601951616184</v>
          </cell>
          <cell r="M27">
            <v>39.061388954728606</v>
          </cell>
        </row>
        <row r="28">
          <cell r="D28">
            <v>50.518398048383816</v>
          </cell>
          <cell r="M28">
            <v>60.938611045271394</v>
          </cell>
        </row>
        <row r="30">
          <cell r="D30">
            <v>855</v>
          </cell>
          <cell r="M30">
            <v>881</v>
          </cell>
        </row>
        <row r="31">
          <cell r="D31">
            <v>5.753216374269006</v>
          </cell>
          <cell r="M31">
            <v>4.788876276958002</v>
          </cell>
        </row>
        <row r="34">
          <cell r="D34">
            <v>6</v>
          </cell>
          <cell r="M34">
            <v>24</v>
          </cell>
        </row>
        <row r="35">
          <cell r="D35">
            <v>30</v>
          </cell>
          <cell r="M35">
            <v>336</v>
          </cell>
        </row>
        <row r="36">
          <cell r="D36">
            <v>0</v>
          </cell>
          <cell r="M36">
            <v>4</v>
          </cell>
        </row>
        <row r="38">
          <cell r="D38">
            <v>77</v>
          </cell>
          <cell r="M38">
            <v>91</v>
          </cell>
        </row>
        <row r="39">
          <cell r="D39">
            <v>2874</v>
          </cell>
          <cell r="M39">
            <v>3554</v>
          </cell>
        </row>
        <row r="40">
          <cell r="D40">
            <v>37.324675324675326</v>
          </cell>
          <cell r="M40">
            <v>39.05494505494506</v>
          </cell>
        </row>
        <row r="42">
          <cell r="D42">
            <v>60</v>
          </cell>
          <cell r="M42">
            <v>35</v>
          </cell>
        </row>
        <row r="43">
          <cell r="D43">
            <v>699</v>
          </cell>
          <cell r="M43">
            <v>426</v>
          </cell>
        </row>
        <row r="44">
          <cell r="D44">
            <v>11.65</v>
          </cell>
          <cell r="M44">
            <v>12.17142857142857</v>
          </cell>
        </row>
        <row r="45">
          <cell r="D45">
            <v>0</v>
          </cell>
          <cell r="M45">
            <v>0</v>
          </cell>
        </row>
        <row r="47">
          <cell r="D47">
            <v>44</v>
          </cell>
          <cell r="M47">
            <v>63</v>
          </cell>
        </row>
        <row r="48">
          <cell r="D48">
            <v>938</v>
          </cell>
          <cell r="M48">
            <v>1345</v>
          </cell>
        </row>
        <row r="49">
          <cell r="D49">
            <v>21.318181818181817</v>
          </cell>
          <cell r="M49">
            <v>21.349206349206348</v>
          </cell>
        </row>
        <row r="50">
          <cell r="D50">
            <v>0</v>
          </cell>
          <cell r="M50">
            <v>0</v>
          </cell>
        </row>
        <row r="52">
          <cell r="D52">
            <v>79</v>
          </cell>
          <cell r="M52">
            <v>69</v>
          </cell>
        </row>
        <row r="53">
          <cell r="D53">
            <v>591</v>
          </cell>
          <cell r="M53">
            <v>644</v>
          </cell>
        </row>
        <row r="55">
          <cell r="D55">
            <v>37</v>
          </cell>
          <cell r="M55">
            <v>30</v>
          </cell>
        </row>
        <row r="56">
          <cell r="D56">
            <v>11</v>
          </cell>
          <cell r="M56">
            <v>13</v>
          </cell>
        </row>
        <row r="58">
          <cell r="D58">
            <v>441</v>
          </cell>
          <cell r="M58">
            <v>189</v>
          </cell>
        </row>
        <row r="59">
          <cell r="D59">
            <v>57</v>
          </cell>
          <cell r="M59">
            <v>22</v>
          </cell>
        </row>
        <row r="60">
          <cell r="D60">
            <v>18</v>
          </cell>
          <cell r="M60">
            <v>11</v>
          </cell>
        </row>
        <row r="61">
          <cell r="D61">
            <v>32</v>
          </cell>
          <cell r="M61">
            <v>13</v>
          </cell>
        </row>
        <row r="62">
          <cell r="D62">
            <v>7</v>
          </cell>
          <cell r="M62">
            <v>0</v>
          </cell>
        </row>
        <row r="63">
          <cell r="D63">
            <v>46</v>
          </cell>
          <cell r="M63">
            <v>20</v>
          </cell>
        </row>
        <row r="64">
          <cell r="D64">
            <v>1</v>
          </cell>
          <cell r="M64">
            <v>2</v>
          </cell>
        </row>
        <row r="65">
          <cell r="D65">
            <v>17</v>
          </cell>
          <cell r="M65">
            <v>11</v>
          </cell>
        </row>
        <row r="66">
          <cell r="D66">
            <v>28</v>
          </cell>
          <cell r="M66">
            <v>23</v>
          </cell>
        </row>
        <row r="67">
          <cell r="D67">
            <v>60.71428571428571</v>
          </cell>
          <cell r="M67">
            <v>47.82608695652174</v>
          </cell>
        </row>
        <row r="68">
          <cell r="M68" t="str">
            <v>29:47</v>
          </cell>
        </row>
        <row r="69">
          <cell r="M69" t="e">
            <v>#REF!</v>
          </cell>
        </row>
        <row r="73">
          <cell r="A73" t="str">
            <v>J. Otis</v>
          </cell>
          <cell r="C73">
            <v>157</v>
          </cell>
          <cell r="D73">
            <v>696</v>
          </cell>
          <cell r="E73">
            <v>4.43312101910828</v>
          </cell>
          <cell r="F73">
            <v>23</v>
          </cell>
          <cell r="G73">
            <v>2</v>
          </cell>
        </row>
        <row r="74">
          <cell r="A74" t="str">
            <v>Metcalf</v>
          </cell>
          <cell r="C74">
            <v>167</v>
          </cell>
          <cell r="D74">
            <v>1080</v>
          </cell>
          <cell r="E74">
            <v>6.467065868263473</v>
          </cell>
          <cell r="F74">
            <v>75</v>
          </cell>
          <cell r="G74">
            <v>10</v>
          </cell>
        </row>
        <row r="75">
          <cell r="A75" t="str">
            <v>D. Anderson</v>
          </cell>
          <cell r="C75">
            <v>63</v>
          </cell>
          <cell r="D75">
            <v>278</v>
          </cell>
          <cell r="E75">
            <v>4.412698412698413</v>
          </cell>
          <cell r="F75">
            <v>29</v>
          </cell>
          <cell r="G75">
            <v>1</v>
          </cell>
        </row>
        <row r="76">
          <cell r="A76" t="str">
            <v>Willard</v>
          </cell>
          <cell r="C76">
            <v>41</v>
          </cell>
          <cell r="D76">
            <v>219</v>
          </cell>
          <cell r="E76">
            <v>5.341463414634147</v>
          </cell>
          <cell r="F76">
            <v>16</v>
          </cell>
          <cell r="G76">
            <v>3</v>
          </cell>
        </row>
        <row r="77">
          <cell r="A77" t="str">
            <v>Belton</v>
          </cell>
          <cell r="C77">
            <v>16</v>
          </cell>
          <cell r="D77">
            <v>117</v>
          </cell>
          <cell r="E77">
            <v>7.3125</v>
          </cell>
          <cell r="F77">
            <v>21</v>
          </cell>
          <cell r="G77">
            <v>2</v>
          </cell>
        </row>
        <row r="78">
          <cell r="A78" t="str">
            <v>Hart</v>
          </cell>
          <cell r="C78">
            <v>12</v>
          </cell>
          <cell r="D78">
            <v>44</v>
          </cell>
          <cell r="E78">
            <v>3.6666666666666665</v>
          </cell>
          <cell r="F78">
            <v>16</v>
          </cell>
          <cell r="G78">
            <v>0</v>
          </cell>
        </row>
        <row r="82">
          <cell r="A82" t="str">
            <v>Metcalf</v>
          </cell>
          <cell r="C82">
            <v>50</v>
          </cell>
          <cell r="D82">
            <v>455</v>
          </cell>
          <cell r="E82">
            <v>9.1</v>
          </cell>
          <cell r="F82">
            <v>41</v>
          </cell>
          <cell r="G82">
            <v>8</v>
          </cell>
        </row>
        <row r="83">
          <cell r="A83" t="str">
            <v>M. Gray</v>
          </cell>
          <cell r="C83">
            <v>40</v>
          </cell>
          <cell r="D83">
            <v>820</v>
          </cell>
          <cell r="E83">
            <v>20.5</v>
          </cell>
          <cell r="F83">
            <v>79</v>
          </cell>
          <cell r="G83">
            <v>13</v>
          </cell>
        </row>
        <row r="84">
          <cell r="A84" t="str">
            <v>Thomas</v>
          </cell>
          <cell r="C84">
            <v>38</v>
          </cell>
          <cell r="D84">
            <v>530</v>
          </cell>
          <cell r="E84">
            <v>13.947368421052632</v>
          </cell>
          <cell r="F84">
            <v>52</v>
          </cell>
          <cell r="G84">
            <v>3</v>
          </cell>
        </row>
        <row r="85">
          <cell r="A85" t="str">
            <v>J. Smith</v>
          </cell>
          <cell r="C85">
            <v>28</v>
          </cell>
          <cell r="D85">
            <v>455</v>
          </cell>
          <cell r="E85">
            <v>16.25</v>
          </cell>
          <cell r="F85">
            <v>51</v>
          </cell>
          <cell r="G85">
            <v>4</v>
          </cell>
        </row>
        <row r="86">
          <cell r="A86" t="str">
            <v>J. Otis</v>
          </cell>
          <cell r="C86">
            <v>5</v>
          </cell>
          <cell r="D86">
            <v>21</v>
          </cell>
          <cell r="E86">
            <v>4.2</v>
          </cell>
          <cell r="F86">
            <v>10</v>
          </cell>
          <cell r="G86">
            <v>1</v>
          </cell>
        </row>
        <row r="87">
          <cell r="A87" t="str">
            <v>D. Anderson</v>
          </cell>
          <cell r="C87">
            <v>21</v>
          </cell>
          <cell r="D87">
            <v>137</v>
          </cell>
          <cell r="E87">
            <v>6.523809523809524</v>
          </cell>
          <cell r="F87">
            <v>23</v>
          </cell>
          <cell r="G87">
            <v>0</v>
          </cell>
        </row>
        <row r="88">
          <cell r="A88" t="str">
            <v>Cain</v>
          </cell>
          <cell r="C88">
            <v>11</v>
          </cell>
          <cell r="D88">
            <v>144</v>
          </cell>
          <cell r="E88">
            <v>13.090909090909092</v>
          </cell>
          <cell r="F88">
            <v>21</v>
          </cell>
          <cell r="G88">
            <v>0</v>
          </cell>
        </row>
        <row r="89">
          <cell r="A89" t="str">
            <v>Willard</v>
          </cell>
          <cell r="C89">
            <v>1</v>
          </cell>
          <cell r="D89">
            <v>20</v>
          </cell>
          <cell r="E89">
            <v>20</v>
          </cell>
          <cell r="F89">
            <v>20</v>
          </cell>
          <cell r="G89">
            <v>1</v>
          </cell>
        </row>
        <row r="90">
          <cell r="A90" t="str">
            <v>Hammond</v>
          </cell>
          <cell r="C90">
            <v>1</v>
          </cell>
          <cell r="D90">
            <v>5</v>
          </cell>
          <cell r="E90">
            <v>5</v>
          </cell>
          <cell r="F90">
            <v>5</v>
          </cell>
          <cell r="G90">
            <v>1</v>
          </cell>
        </row>
        <row r="94">
          <cell r="A94" t="str">
            <v>Hart</v>
          </cell>
          <cell r="C94">
            <v>373</v>
          </cell>
          <cell r="D94">
            <v>193</v>
          </cell>
          <cell r="E94">
            <v>51.742627345844504</v>
          </cell>
          <cell r="F94">
            <v>2577</v>
          </cell>
          <cell r="G94">
            <v>30</v>
          </cell>
          <cell r="H94">
            <v>79</v>
          </cell>
          <cell r="I94">
            <v>6</v>
          </cell>
          <cell r="J94">
            <v>8.04289544235925</v>
          </cell>
          <cell r="K94">
            <v>1.6085790884718498</v>
          </cell>
          <cell r="L94">
            <v>6.908847184986596</v>
          </cell>
          <cell r="M94">
            <v>94.09629133154603</v>
          </cell>
        </row>
        <row r="95">
          <cell r="A95" t="str">
            <v>Metcalf</v>
          </cell>
          <cell r="C95">
            <v>2</v>
          </cell>
          <cell r="D95">
            <v>2</v>
          </cell>
          <cell r="E95">
            <v>100</v>
          </cell>
          <cell r="F95">
            <v>12</v>
          </cell>
          <cell r="G95">
            <v>1</v>
          </cell>
          <cell r="H95">
            <v>7</v>
          </cell>
          <cell r="I95">
            <v>0</v>
          </cell>
          <cell r="J95">
            <v>50</v>
          </cell>
          <cell r="K95">
            <v>0</v>
          </cell>
          <cell r="L95">
            <v>6</v>
          </cell>
          <cell r="M95">
            <v>131.25</v>
          </cell>
        </row>
        <row r="96">
          <cell r="A96" t="str">
            <v>Hammond</v>
          </cell>
          <cell r="C96">
            <v>1</v>
          </cell>
          <cell r="D96">
            <v>1</v>
          </cell>
          <cell r="E96">
            <v>100</v>
          </cell>
          <cell r="F96">
            <v>5</v>
          </cell>
          <cell r="G96">
            <v>1</v>
          </cell>
          <cell r="H96">
            <v>5</v>
          </cell>
          <cell r="I96">
            <v>0</v>
          </cell>
          <cell r="J96">
            <v>100</v>
          </cell>
          <cell r="K96">
            <v>0</v>
          </cell>
          <cell r="L96">
            <v>5</v>
          </cell>
          <cell r="M96">
            <v>127.08333333333333</v>
          </cell>
        </row>
        <row r="100">
          <cell r="A100" t="str">
            <v>Metcalf</v>
          </cell>
          <cell r="C100">
            <v>30</v>
          </cell>
          <cell r="D100">
            <v>4</v>
          </cell>
          <cell r="E100">
            <v>429</v>
          </cell>
          <cell r="F100">
            <v>14.3</v>
          </cell>
          <cell r="G100">
            <v>62</v>
          </cell>
          <cell r="H100">
            <v>0</v>
          </cell>
        </row>
        <row r="101">
          <cell r="A101" t="str">
            <v>Hammond</v>
          </cell>
          <cell r="C101">
            <v>15</v>
          </cell>
          <cell r="D101">
            <v>0</v>
          </cell>
          <cell r="E101">
            <v>113</v>
          </cell>
          <cell r="F101">
            <v>7.533333333333333</v>
          </cell>
          <cell r="G101">
            <v>23</v>
          </cell>
          <cell r="H101">
            <v>0</v>
          </cell>
        </row>
        <row r="102">
          <cell r="A102" t="str">
            <v>Belton</v>
          </cell>
          <cell r="C102">
            <v>2</v>
          </cell>
          <cell r="D102">
            <v>0</v>
          </cell>
          <cell r="E102">
            <v>10</v>
          </cell>
          <cell r="F102">
            <v>5</v>
          </cell>
          <cell r="G102">
            <v>8</v>
          </cell>
          <cell r="H102">
            <v>0</v>
          </cell>
        </row>
        <row r="103">
          <cell r="A103" t="str">
            <v>Wehrli</v>
          </cell>
          <cell r="C103">
            <v>10</v>
          </cell>
          <cell r="D103">
            <v>0</v>
          </cell>
          <cell r="E103">
            <v>147</v>
          </cell>
          <cell r="F103">
            <v>14.7</v>
          </cell>
          <cell r="G103">
            <v>38</v>
          </cell>
          <cell r="H103">
            <v>0</v>
          </cell>
        </row>
        <row r="104">
          <cell r="A104" t="str">
            <v>Tolbert</v>
          </cell>
          <cell r="C104">
            <v>3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</row>
        <row r="107">
          <cell r="A107" t="str">
            <v>Metcalf</v>
          </cell>
          <cell r="C107">
            <v>24</v>
          </cell>
          <cell r="D107">
            <v>618</v>
          </cell>
          <cell r="E107">
            <v>25.75</v>
          </cell>
          <cell r="F107">
            <v>57</v>
          </cell>
          <cell r="G107">
            <v>0</v>
          </cell>
        </row>
        <row r="108">
          <cell r="A108" t="str">
            <v>Hammond</v>
          </cell>
          <cell r="C108">
            <v>8</v>
          </cell>
          <cell r="D108">
            <v>182</v>
          </cell>
          <cell r="E108">
            <v>22.75</v>
          </cell>
          <cell r="F108">
            <v>32</v>
          </cell>
          <cell r="G108">
            <v>0</v>
          </cell>
        </row>
        <row r="109">
          <cell r="A109" t="str">
            <v>Moss</v>
          </cell>
          <cell r="C109">
            <v>3</v>
          </cell>
          <cell r="D109">
            <v>36</v>
          </cell>
          <cell r="E109">
            <v>12</v>
          </cell>
          <cell r="F109">
            <v>25</v>
          </cell>
          <cell r="G109">
            <v>0</v>
          </cell>
        </row>
        <row r="110">
          <cell r="A110" t="str">
            <v>Belton</v>
          </cell>
          <cell r="C110">
            <v>3</v>
          </cell>
          <cell r="D110">
            <v>66</v>
          </cell>
          <cell r="E110">
            <v>22</v>
          </cell>
          <cell r="F110">
            <v>26</v>
          </cell>
          <cell r="G110">
            <v>0</v>
          </cell>
        </row>
        <row r="111">
          <cell r="A111" t="str">
            <v>LeVeck</v>
          </cell>
          <cell r="C111">
            <v>2</v>
          </cell>
          <cell r="D111">
            <v>30</v>
          </cell>
          <cell r="E111">
            <v>15</v>
          </cell>
          <cell r="F111">
            <v>17</v>
          </cell>
          <cell r="G111">
            <v>0</v>
          </cell>
        </row>
        <row r="112">
          <cell r="A112" t="str">
            <v>Cain</v>
          </cell>
          <cell r="C112">
            <v>1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</row>
        <row r="113">
          <cell r="A113" t="str">
            <v>Crum</v>
          </cell>
          <cell r="C113">
            <v>1</v>
          </cell>
          <cell r="D113">
            <v>6</v>
          </cell>
          <cell r="E113">
            <v>6</v>
          </cell>
          <cell r="F113">
            <v>6</v>
          </cell>
          <cell r="G113">
            <v>0</v>
          </cell>
        </row>
        <row r="114">
          <cell r="A114" t="str">
            <v>Finnie</v>
          </cell>
          <cell r="C114">
            <v>1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</row>
        <row r="115">
          <cell r="A115" t="str">
            <v>Reaves</v>
          </cell>
          <cell r="C115">
            <v>1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</row>
        <row r="118">
          <cell r="A118" t="str">
            <v>Roberts</v>
          </cell>
          <cell r="C118">
            <v>77</v>
          </cell>
          <cell r="D118">
            <v>2874</v>
          </cell>
          <cell r="E118">
            <v>37.324675324675326</v>
          </cell>
          <cell r="F118">
            <v>54</v>
          </cell>
          <cell r="G118">
            <v>0</v>
          </cell>
        </row>
        <row r="122">
          <cell r="A122" t="str">
            <v>Bakken</v>
          </cell>
          <cell r="C122">
            <v>85</v>
          </cell>
          <cell r="D122">
            <v>22</v>
          </cell>
          <cell r="E122">
            <v>28</v>
          </cell>
          <cell r="F122">
            <v>17</v>
          </cell>
          <cell r="G122">
            <v>60.71428571428571</v>
          </cell>
          <cell r="H122">
            <v>48</v>
          </cell>
          <cell r="I122">
            <v>56</v>
          </cell>
          <cell r="J122">
            <v>46</v>
          </cell>
        </row>
        <row r="125">
          <cell r="A125" t="str">
            <v>Thompson</v>
          </cell>
          <cell r="C125">
            <v>7</v>
          </cell>
          <cell r="D125">
            <v>131</v>
          </cell>
          <cell r="E125">
            <v>18.714285714285715</v>
          </cell>
          <cell r="F125">
            <v>32</v>
          </cell>
          <cell r="G125">
            <v>1</v>
          </cell>
        </row>
        <row r="126">
          <cell r="A126" t="str">
            <v>Wehrli</v>
          </cell>
          <cell r="C126">
            <v>5</v>
          </cell>
          <cell r="D126">
            <v>66</v>
          </cell>
          <cell r="E126">
            <v>13.2</v>
          </cell>
          <cell r="F126">
            <v>27</v>
          </cell>
          <cell r="G126">
            <v>2</v>
          </cell>
        </row>
        <row r="127">
          <cell r="A127" t="str">
            <v>Duren</v>
          </cell>
          <cell r="C127">
            <v>1</v>
          </cell>
          <cell r="D127">
            <v>21</v>
          </cell>
          <cell r="E127">
            <v>21</v>
          </cell>
          <cell r="F127">
            <v>21</v>
          </cell>
          <cell r="G127">
            <v>0</v>
          </cell>
        </row>
        <row r="128">
          <cell r="A128" t="str">
            <v>Stallings</v>
          </cell>
          <cell r="C128">
            <v>2</v>
          </cell>
          <cell r="D128">
            <v>22</v>
          </cell>
          <cell r="E128">
            <v>11</v>
          </cell>
          <cell r="F128">
            <v>11</v>
          </cell>
          <cell r="G128">
            <v>0</v>
          </cell>
        </row>
        <row r="129">
          <cell r="A129" t="str">
            <v>Tolbert</v>
          </cell>
          <cell r="C129">
            <v>3</v>
          </cell>
          <cell r="D129">
            <v>2</v>
          </cell>
          <cell r="E129">
            <v>0.6666666666666666</v>
          </cell>
          <cell r="F129">
            <v>1</v>
          </cell>
          <cell r="G129">
            <v>0</v>
          </cell>
        </row>
        <row r="130">
          <cell r="A130" t="str">
            <v>Crump</v>
          </cell>
          <cell r="C130">
            <v>5</v>
          </cell>
          <cell r="D130">
            <v>51</v>
          </cell>
          <cell r="E130">
            <v>10.2</v>
          </cell>
          <cell r="F130">
            <v>15</v>
          </cell>
          <cell r="G130">
            <v>0</v>
          </cell>
        </row>
        <row r="131">
          <cell r="A131" t="str">
            <v>Reaves</v>
          </cell>
          <cell r="C131">
            <v>1</v>
          </cell>
          <cell r="D131">
            <v>43</v>
          </cell>
          <cell r="E131">
            <v>43</v>
          </cell>
          <cell r="F131">
            <v>43</v>
          </cell>
          <cell r="G131">
            <v>1</v>
          </cell>
        </row>
        <row r="134">
          <cell r="A134" t="str">
            <v>Rudolph</v>
          </cell>
          <cell r="C134">
            <v>8</v>
          </cell>
        </row>
        <row r="135">
          <cell r="A135" t="str">
            <v>Leo. Brooks</v>
          </cell>
          <cell r="C135">
            <v>6.5</v>
          </cell>
        </row>
        <row r="136">
          <cell r="A136" t="str">
            <v>M. Arneson</v>
          </cell>
          <cell r="C136">
            <v>4</v>
          </cell>
        </row>
        <row r="137">
          <cell r="A137" t="str">
            <v>B. Rowe</v>
          </cell>
          <cell r="C137">
            <v>9</v>
          </cell>
        </row>
        <row r="138">
          <cell r="A138" t="str">
            <v>Yankowski</v>
          </cell>
          <cell r="C138">
            <v>7</v>
          </cell>
        </row>
        <row r="139">
          <cell r="A139" t="str">
            <v>Stallings</v>
          </cell>
          <cell r="C139">
            <v>7</v>
          </cell>
        </row>
        <row r="140">
          <cell r="A140" t="str">
            <v>Duren</v>
          </cell>
          <cell r="C140">
            <v>1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umulative Stats"/>
      <sheetName val="@DEN"/>
      <sheetName val="NOS"/>
      <sheetName val="@NEP"/>
      <sheetName val="DET"/>
      <sheetName val="@GBP"/>
      <sheetName val="SFO"/>
      <sheetName val="@NYJ"/>
      <sheetName val="@SFO"/>
      <sheetName val="ATL"/>
      <sheetName val="@NOS"/>
      <sheetName val="MIN"/>
      <sheetName val="@ATL"/>
      <sheetName val="WAS"/>
      <sheetName val="BUF"/>
      <sheetName val="Bills"/>
      <sheetName val="@Jets"/>
      <sheetName val="Formula"/>
    </sheetNames>
    <sheetDataSet>
      <sheetData sheetId="0">
        <row r="2">
          <cell r="E2">
            <v>8</v>
          </cell>
          <cell r="F2">
            <v>6</v>
          </cell>
        </row>
        <row r="6">
          <cell r="D6">
            <v>216</v>
          </cell>
          <cell r="M6">
            <v>191</v>
          </cell>
        </row>
        <row r="7">
          <cell r="D7">
            <v>110</v>
          </cell>
          <cell r="M7">
            <v>77</v>
          </cell>
        </row>
        <row r="8">
          <cell r="D8">
            <v>93</v>
          </cell>
          <cell r="M8">
            <v>92</v>
          </cell>
        </row>
        <row r="9">
          <cell r="D9">
            <v>13</v>
          </cell>
          <cell r="M9">
            <v>22</v>
          </cell>
        </row>
        <row r="11">
          <cell r="D11">
            <v>511</v>
          </cell>
          <cell r="M11">
            <v>451</v>
          </cell>
        </row>
        <row r="12">
          <cell r="D12">
            <v>2104</v>
          </cell>
          <cell r="M12">
            <v>1490</v>
          </cell>
        </row>
        <row r="13">
          <cell r="D13">
            <v>4.117416829745597</v>
          </cell>
          <cell r="M13">
            <v>3.303769401330377</v>
          </cell>
        </row>
        <row r="15">
          <cell r="D15">
            <v>324</v>
          </cell>
          <cell r="M15">
            <v>366</v>
          </cell>
        </row>
        <row r="16">
          <cell r="D16">
            <v>166</v>
          </cell>
          <cell r="M16">
            <v>169</v>
          </cell>
        </row>
        <row r="17">
          <cell r="D17">
            <v>51.23456790123457</v>
          </cell>
          <cell r="M17">
            <v>46.17486338797814</v>
          </cell>
        </row>
        <row r="18">
          <cell r="D18">
            <v>2093</v>
          </cell>
          <cell r="M18">
            <v>2321</v>
          </cell>
        </row>
        <row r="19">
          <cell r="D19">
            <v>23</v>
          </cell>
          <cell r="M19">
            <v>40</v>
          </cell>
        </row>
        <row r="20">
          <cell r="D20">
            <v>62</v>
          </cell>
          <cell r="M20">
            <v>321</v>
          </cell>
        </row>
        <row r="21">
          <cell r="D21">
            <v>2031</v>
          </cell>
          <cell r="M21">
            <v>2000</v>
          </cell>
        </row>
        <row r="22">
          <cell r="D22">
            <v>5.8530259365994235</v>
          </cell>
          <cell r="M22">
            <v>4.926108374384237</v>
          </cell>
        </row>
        <row r="23">
          <cell r="D23">
            <v>12.608433734939759</v>
          </cell>
          <cell r="M23">
            <v>13.733727810650887</v>
          </cell>
        </row>
        <row r="26">
          <cell r="D26">
            <v>4135</v>
          </cell>
          <cell r="M26">
            <v>3490</v>
          </cell>
        </row>
        <row r="27">
          <cell r="D27">
            <v>50.88270858524788</v>
          </cell>
          <cell r="M27">
            <v>42.693409742120345</v>
          </cell>
        </row>
        <row r="28">
          <cell r="D28">
            <v>49.11729141475212</v>
          </cell>
          <cell r="M28">
            <v>57.306590257879655</v>
          </cell>
        </row>
        <row r="30">
          <cell r="D30">
            <v>858</v>
          </cell>
          <cell r="M30">
            <v>857</v>
          </cell>
        </row>
        <row r="31">
          <cell r="D31">
            <v>4.81934731934732</v>
          </cell>
          <cell r="M31">
            <v>4.072345390898483</v>
          </cell>
        </row>
        <row r="34">
          <cell r="D34">
            <v>10</v>
          </cell>
          <cell r="M34">
            <v>23</v>
          </cell>
        </row>
        <row r="35">
          <cell r="D35">
            <v>119</v>
          </cell>
          <cell r="M35">
            <v>264</v>
          </cell>
        </row>
        <row r="36">
          <cell r="D36">
            <v>2</v>
          </cell>
          <cell r="M36">
            <v>1</v>
          </cell>
        </row>
        <row r="38">
          <cell r="D38">
            <v>96</v>
          </cell>
          <cell r="M38">
            <v>95</v>
          </cell>
        </row>
        <row r="39">
          <cell r="D39">
            <v>3175</v>
          </cell>
          <cell r="M39">
            <v>3470</v>
          </cell>
        </row>
        <row r="40">
          <cell r="D40">
            <v>33.072916666666664</v>
          </cell>
          <cell r="M40">
            <v>36.526315789473685</v>
          </cell>
        </row>
        <row r="42">
          <cell r="D42">
            <v>56</v>
          </cell>
          <cell r="M42">
            <v>58</v>
          </cell>
        </row>
        <row r="43">
          <cell r="D43">
            <v>441</v>
          </cell>
          <cell r="M43">
            <v>433</v>
          </cell>
        </row>
        <row r="44">
          <cell r="D44">
            <v>7.875</v>
          </cell>
          <cell r="M44">
            <v>7.4655172413793105</v>
          </cell>
        </row>
        <row r="45">
          <cell r="D45">
            <v>0</v>
          </cell>
          <cell r="M45">
            <v>0</v>
          </cell>
        </row>
        <row r="47">
          <cell r="D47">
            <v>49</v>
          </cell>
          <cell r="M47">
            <v>56</v>
          </cell>
        </row>
        <row r="48">
          <cell r="D48">
            <v>1162</v>
          </cell>
          <cell r="M48">
            <v>1252</v>
          </cell>
        </row>
        <row r="49">
          <cell r="D49">
            <v>23.714285714285715</v>
          </cell>
          <cell r="M49">
            <v>22.357142857142858</v>
          </cell>
        </row>
        <row r="50">
          <cell r="D50">
            <v>1</v>
          </cell>
          <cell r="M50">
            <v>0</v>
          </cell>
        </row>
        <row r="52">
          <cell r="D52">
            <v>63</v>
          </cell>
          <cell r="M52">
            <v>58</v>
          </cell>
        </row>
        <row r="53">
          <cell r="D53">
            <v>570</v>
          </cell>
          <cell r="M53">
            <v>500</v>
          </cell>
        </row>
        <row r="55">
          <cell r="D55">
            <v>21</v>
          </cell>
          <cell r="M55">
            <v>16</v>
          </cell>
        </row>
        <row r="56">
          <cell r="D56">
            <v>9</v>
          </cell>
          <cell r="M56">
            <v>5</v>
          </cell>
        </row>
        <row r="58">
          <cell r="D58">
            <v>224</v>
          </cell>
          <cell r="M58">
            <v>186</v>
          </cell>
        </row>
        <row r="59">
          <cell r="D59">
            <v>24</v>
          </cell>
          <cell r="M59">
            <v>20</v>
          </cell>
        </row>
        <row r="60">
          <cell r="D60">
            <v>7</v>
          </cell>
          <cell r="M60">
            <v>3</v>
          </cell>
        </row>
        <row r="61">
          <cell r="D61">
            <v>15</v>
          </cell>
          <cell r="M61">
            <v>14</v>
          </cell>
        </row>
        <row r="62">
          <cell r="D62">
            <v>2</v>
          </cell>
          <cell r="M62">
            <v>3</v>
          </cell>
        </row>
        <row r="63">
          <cell r="D63">
            <v>24</v>
          </cell>
          <cell r="M63">
            <v>19</v>
          </cell>
        </row>
        <row r="64">
          <cell r="D64">
            <v>1</v>
          </cell>
          <cell r="M64">
            <v>1</v>
          </cell>
        </row>
        <row r="65">
          <cell r="D65">
            <v>18</v>
          </cell>
          <cell r="M65">
            <v>15</v>
          </cell>
        </row>
        <row r="66">
          <cell r="D66">
            <v>29</v>
          </cell>
          <cell r="M66">
            <v>21</v>
          </cell>
        </row>
        <row r="67">
          <cell r="D67">
            <v>62.06896551724138</v>
          </cell>
          <cell r="M67">
            <v>71.42857142857143</v>
          </cell>
        </row>
        <row r="68">
          <cell r="M68" t="str">
            <v>29:24</v>
          </cell>
        </row>
        <row r="69">
          <cell r="M69">
            <v>34.57943925233645</v>
          </cell>
        </row>
        <row r="73">
          <cell r="A73" t="str">
            <v>McCutcheon</v>
          </cell>
          <cell r="C73">
            <v>221</v>
          </cell>
          <cell r="D73">
            <v>1070</v>
          </cell>
          <cell r="E73">
            <v>4.841628959276018</v>
          </cell>
          <cell r="F73">
            <v>28</v>
          </cell>
          <cell r="G73">
            <v>6</v>
          </cell>
        </row>
        <row r="74">
          <cell r="A74" t="str">
            <v>Bertelsen</v>
          </cell>
          <cell r="C74">
            <v>128</v>
          </cell>
          <cell r="D74">
            <v>486</v>
          </cell>
          <cell r="E74">
            <v>3.796875</v>
          </cell>
          <cell r="F74">
            <v>24</v>
          </cell>
          <cell r="G74">
            <v>1</v>
          </cell>
        </row>
        <row r="75">
          <cell r="A75" t="str">
            <v>Cappelletti</v>
          </cell>
          <cell r="C75">
            <v>54</v>
          </cell>
          <cell r="D75">
            <v>210</v>
          </cell>
          <cell r="E75">
            <v>3.888888888888889</v>
          </cell>
          <cell r="F75">
            <v>26</v>
          </cell>
          <cell r="G75">
            <v>0</v>
          </cell>
        </row>
        <row r="76">
          <cell r="A76" t="str">
            <v>Baker</v>
          </cell>
          <cell r="C76">
            <v>51</v>
          </cell>
          <cell r="D76">
            <v>135</v>
          </cell>
          <cell r="E76">
            <v>2.6470588235294117</v>
          </cell>
          <cell r="F76">
            <v>10</v>
          </cell>
          <cell r="G76">
            <v>0</v>
          </cell>
        </row>
        <row r="77">
          <cell r="A77" t="str">
            <v>Harris</v>
          </cell>
          <cell r="C77">
            <v>35</v>
          </cell>
          <cell r="D77">
            <v>119</v>
          </cell>
          <cell r="E77">
            <v>3.4</v>
          </cell>
          <cell r="F77">
            <v>11</v>
          </cell>
          <cell r="G77">
            <v>0</v>
          </cell>
        </row>
        <row r="79">
          <cell r="A79" t="str">
            <v>Josephson</v>
          </cell>
          <cell r="C79">
            <v>6</v>
          </cell>
          <cell r="D79">
            <v>32</v>
          </cell>
          <cell r="E79">
            <v>5.333333333333333</v>
          </cell>
          <cell r="F79">
            <v>9</v>
          </cell>
          <cell r="G79">
            <v>0</v>
          </cell>
        </row>
        <row r="80">
          <cell r="A80" t="str">
            <v>Bryant</v>
          </cell>
          <cell r="C80">
            <v>8</v>
          </cell>
          <cell r="D80">
            <v>14</v>
          </cell>
          <cell r="E80">
            <v>1.75</v>
          </cell>
          <cell r="F80">
            <v>9</v>
          </cell>
          <cell r="G80">
            <v>0</v>
          </cell>
        </row>
        <row r="82">
          <cell r="A82" t="str">
            <v>Jaworski</v>
          </cell>
          <cell r="C82">
            <v>5</v>
          </cell>
          <cell r="D82">
            <v>14</v>
          </cell>
          <cell r="E82">
            <v>2.8</v>
          </cell>
          <cell r="F82">
            <v>8</v>
          </cell>
          <cell r="G82">
            <v>0</v>
          </cell>
        </row>
        <row r="83">
          <cell r="A83" t="str">
            <v>Jackson</v>
          </cell>
          <cell r="C83">
            <v>2</v>
          </cell>
          <cell r="D83">
            <v>8</v>
          </cell>
          <cell r="E83">
            <v>4</v>
          </cell>
          <cell r="F83">
            <v>6</v>
          </cell>
          <cell r="G83">
            <v>0</v>
          </cell>
        </row>
        <row r="84">
          <cell r="A84" t="str">
            <v>Snow</v>
          </cell>
          <cell r="C84">
            <v>1</v>
          </cell>
          <cell r="D84">
            <v>16</v>
          </cell>
          <cell r="E84">
            <v>16</v>
          </cell>
          <cell r="F84">
            <v>16</v>
          </cell>
          <cell r="G84">
            <v>0</v>
          </cell>
        </row>
        <row r="90">
          <cell r="A90" t="str">
            <v>McCutcheon</v>
          </cell>
          <cell r="C90">
            <v>41</v>
          </cell>
          <cell r="D90">
            <v>327</v>
          </cell>
          <cell r="E90">
            <v>7.975609756097561</v>
          </cell>
          <cell r="F90">
            <v>50</v>
          </cell>
          <cell r="G90">
            <v>1</v>
          </cell>
        </row>
        <row r="91">
          <cell r="A91" t="str">
            <v>H. Jackson</v>
          </cell>
          <cell r="C91">
            <v>27</v>
          </cell>
          <cell r="D91">
            <v>442</v>
          </cell>
          <cell r="E91">
            <v>16.37037037037037</v>
          </cell>
          <cell r="F91">
            <v>86</v>
          </cell>
          <cell r="G91">
            <v>3</v>
          </cell>
        </row>
        <row r="92">
          <cell r="A92" t="str">
            <v>Snow</v>
          </cell>
          <cell r="C92">
            <v>25</v>
          </cell>
          <cell r="D92">
            <v>400</v>
          </cell>
          <cell r="E92">
            <v>16</v>
          </cell>
          <cell r="F92">
            <v>30</v>
          </cell>
          <cell r="G92">
            <v>3</v>
          </cell>
        </row>
        <row r="93">
          <cell r="A93" t="str">
            <v>Klein</v>
          </cell>
          <cell r="C93">
            <v>28</v>
          </cell>
          <cell r="D93">
            <v>357</v>
          </cell>
          <cell r="E93">
            <v>12.75</v>
          </cell>
          <cell r="F93">
            <v>38</v>
          </cell>
          <cell r="G93">
            <v>2</v>
          </cell>
        </row>
        <row r="94">
          <cell r="A94" t="str">
            <v>Bertelsen</v>
          </cell>
          <cell r="C94">
            <v>18</v>
          </cell>
          <cell r="D94">
            <v>144</v>
          </cell>
          <cell r="E94">
            <v>8</v>
          </cell>
          <cell r="F94">
            <v>29</v>
          </cell>
          <cell r="G94">
            <v>2</v>
          </cell>
        </row>
        <row r="95">
          <cell r="A95" t="str">
            <v>Rentzel</v>
          </cell>
          <cell r="C95">
            <v>16</v>
          </cell>
          <cell r="D95">
            <v>305</v>
          </cell>
          <cell r="E95">
            <v>19.0625</v>
          </cell>
          <cell r="F95">
            <v>43</v>
          </cell>
          <cell r="G95">
            <v>3</v>
          </cell>
        </row>
        <row r="96">
          <cell r="A96" t="str">
            <v>Cappelletti</v>
          </cell>
          <cell r="C96">
            <v>3</v>
          </cell>
          <cell r="D96">
            <v>8</v>
          </cell>
          <cell r="E96">
            <v>2.6666666666666665</v>
          </cell>
          <cell r="F96">
            <v>9</v>
          </cell>
          <cell r="G96">
            <v>0</v>
          </cell>
        </row>
        <row r="97">
          <cell r="A97" t="str">
            <v>Baker</v>
          </cell>
          <cell r="C97">
            <v>5</v>
          </cell>
          <cell r="D97">
            <v>79</v>
          </cell>
          <cell r="E97">
            <v>15.8</v>
          </cell>
          <cell r="F97">
            <v>28</v>
          </cell>
          <cell r="G97">
            <v>1</v>
          </cell>
        </row>
        <row r="98">
          <cell r="A98" t="str">
            <v>Bryant</v>
          </cell>
          <cell r="C98">
            <v>3</v>
          </cell>
          <cell r="D98">
            <v>31</v>
          </cell>
          <cell r="E98">
            <v>10.333333333333334</v>
          </cell>
          <cell r="F98">
            <v>12</v>
          </cell>
          <cell r="G98">
            <v>0</v>
          </cell>
        </row>
        <row r="103">
          <cell r="A103" t="str">
            <v>Harris</v>
          </cell>
          <cell r="C103">
            <v>188</v>
          </cell>
          <cell r="D103">
            <v>100</v>
          </cell>
          <cell r="E103">
            <v>53.191489361702125</v>
          </cell>
          <cell r="F103">
            <v>1468</v>
          </cell>
          <cell r="G103">
            <v>9</v>
          </cell>
          <cell r="H103">
            <v>86</v>
          </cell>
          <cell r="I103">
            <v>2</v>
          </cell>
          <cell r="J103">
            <v>4.787234042553192</v>
          </cell>
          <cell r="K103">
            <v>1.0638297872340425</v>
          </cell>
          <cell r="L103">
            <v>7.808510638297872</v>
          </cell>
          <cell r="M103">
            <v>90.4698581560284</v>
          </cell>
        </row>
        <row r="104">
          <cell r="A104" t="str">
            <v>Hadl</v>
          </cell>
          <cell r="C104">
            <v>118</v>
          </cell>
          <cell r="D104">
            <v>59</v>
          </cell>
          <cell r="E104">
            <v>50</v>
          </cell>
          <cell r="F104">
            <v>573</v>
          </cell>
          <cell r="G104">
            <v>6</v>
          </cell>
          <cell r="H104">
            <v>37</v>
          </cell>
          <cell r="I104">
            <v>7</v>
          </cell>
          <cell r="J104">
            <v>5.084745762711865</v>
          </cell>
          <cell r="K104">
            <v>5.932203389830509</v>
          </cell>
          <cell r="L104">
            <v>4.8559322033898304</v>
          </cell>
          <cell r="M104">
            <v>56.21468926553672</v>
          </cell>
        </row>
        <row r="105">
          <cell r="A105" t="str">
            <v>Jaworski</v>
          </cell>
          <cell r="C105">
            <v>17</v>
          </cell>
          <cell r="D105">
            <v>6</v>
          </cell>
          <cell r="E105">
            <v>35.294117647058826</v>
          </cell>
          <cell r="F105">
            <v>50</v>
          </cell>
          <cell r="G105">
            <v>0</v>
          </cell>
          <cell r="H105">
            <v>19</v>
          </cell>
          <cell r="I105">
            <v>1</v>
          </cell>
          <cell r="J105">
            <v>0</v>
          </cell>
          <cell r="K105">
            <v>5.88235294117647</v>
          </cell>
          <cell r="L105">
            <v>2.9411764705882355</v>
          </cell>
          <cell r="M105">
            <v>19.48529411764706</v>
          </cell>
        </row>
        <row r="106">
          <cell r="A106" t="str">
            <v>Burke</v>
          </cell>
          <cell r="C106">
            <v>1</v>
          </cell>
          <cell r="D106">
            <v>1</v>
          </cell>
          <cell r="E106">
            <v>100</v>
          </cell>
          <cell r="F106">
            <v>2</v>
          </cell>
          <cell r="G106">
            <v>0</v>
          </cell>
          <cell r="H106">
            <v>2</v>
          </cell>
          <cell r="I106">
            <v>0</v>
          </cell>
          <cell r="J106">
            <v>0</v>
          </cell>
          <cell r="K106">
            <v>0</v>
          </cell>
          <cell r="L106">
            <v>2</v>
          </cell>
          <cell r="M106">
            <v>79.16666666666667</v>
          </cell>
        </row>
        <row r="109">
          <cell r="A109" t="str">
            <v>Bryant</v>
          </cell>
          <cell r="C109">
            <v>18</v>
          </cell>
          <cell r="D109">
            <v>0</v>
          </cell>
          <cell r="E109">
            <v>185</v>
          </cell>
          <cell r="F109">
            <v>10.277777777777779</v>
          </cell>
          <cell r="G109">
            <v>39</v>
          </cell>
          <cell r="H109">
            <v>0</v>
          </cell>
        </row>
        <row r="110">
          <cell r="A110" t="str">
            <v>Elmendorf</v>
          </cell>
          <cell r="C110">
            <v>17</v>
          </cell>
          <cell r="D110">
            <v>0</v>
          </cell>
          <cell r="E110">
            <v>68</v>
          </cell>
          <cell r="F110">
            <v>4</v>
          </cell>
          <cell r="G110">
            <v>11</v>
          </cell>
          <cell r="H110">
            <v>0</v>
          </cell>
        </row>
        <row r="111">
          <cell r="A111" t="str">
            <v>Bertelsen</v>
          </cell>
          <cell r="C111">
            <v>12</v>
          </cell>
          <cell r="D111">
            <v>5</v>
          </cell>
          <cell r="E111">
            <v>148</v>
          </cell>
          <cell r="F111">
            <v>12.333333333333334</v>
          </cell>
          <cell r="G111">
            <v>29</v>
          </cell>
          <cell r="H111">
            <v>0</v>
          </cell>
        </row>
        <row r="112">
          <cell r="A112" t="str">
            <v>Scribner</v>
          </cell>
          <cell r="C112">
            <v>9</v>
          </cell>
          <cell r="D112">
            <v>0</v>
          </cell>
          <cell r="E112">
            <v>40</v>
          </cell>
          <cell r="F112">
            <v>4.444444444444445</v>
          </cell>
          <cell r="G112">
            <v>11</v>
          </cell>
          <cell r="H112">
            <v>0</v>
          </cell>
        </row>
        <row r="115">
          <cell r="A115" t="str">
            <v>Bryant</v>
          </cell>
          <cell r="C115">
            <v>30</v>
          </cell>
          <cell r="D115">
            <v>822</v>
          </cell>
          <cell r="E115">
            <v>27.4</v>
          </cell>
          <cell r="F115">
            <v>96</v>
          </cell>
          <cell r="G115">
            <v>1</v>
          </cell>
        </row>
        <row r="116">
          <cell r="A116" t="str">
            <v>McGee</v>
          </cell>
          <cell r="C116">
            <v>13</v>
          </cell>
          <cell r="D116">
            <v>292</v>
          </cell>
          <cell r="E116">
            <v>22.46153846153846</v>
          </cell>
          <cell r="F116">
            <v>30</v>
          </cell>
          <cell r="G116">
            <v>0</v>
          </cell>
        </row>
        <row r="117">
          <cell r="A117" t="str">
            <v>Cappelletti</v>
          </cell>
          <cell r="C117">
            <v>3</v>
          </cell>
          <cell r="D117">
            <v>40</v>
          </cell>
          <cell r="E117">
            <v>13.333333333333334</v>
          </cell>
          <cell r="F117">
            <v>17</v>
          </cell>
          <cell r="G117">
            <v>0</v>
          </cell>
        </row>
        <row r="118">
          <cell r="A118" t="str">
            <v>Scribner</v>
          </cell>
          <cell r="C118">
            <v>1</v>
          </cell>
          <cell r="D118">
            <v>10</v>
          </cell>
          <cell r="E118">
            <v>10</v>
          </cell>
          <cell r="F118">
            <v>10</v>
          </cell>
          <cell r="G118">
            <v>0</v>
          </cell>
        </row>
        <row r="119">
          <cell r="A119" t="str">
            <v>Curran</v>
          </cell>
          <cell r="C119">
            <v>1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</row>
        <row r="120">
          <cell r="A120" t="str">
            <v>Youngblood</v>
          </cell>
          <cell r="C120">
            <v>1</v>
          </cell>
          <cell r="D120">
            <v>-2</v>
          </cell>
          <cell r="E120">
            <v>-2</v>
          </cell>
          <cell r="F120">
            <v>0</v>
          </cell>
          <cell r="G120">
            <v>0</v>
          </cell>
        </row>
        <row r="123">
          <cell r="A123" t="str">
            <v>Burke</v>
          </cell>
          <cell r="C123">
            <v>34</v>
          </cell>
          <cell r="D123">
            <v>1227</v>
          </cell>
          <cell r="E123">
            <v>36.088235294117645</v>
          </cell>
          <cell r="F123">
            <v>52</v>
          </cell>
          <cell r="G123">
            <v>0</v>
          </cell>
        </row>
        <row r="124">
          <cell r="A124" t="str">
            <v>Chapple</v>
          </cell>
          <cell r="C124">
            <v>62</v>
          </cell>
          <cell r="D124">
            <v>1948</v>
          </cell>
          <cell r="E124">
            <v>31.419354838709676</v>
          </cell>
          <cell r="F124">
            <v>48</v>
          </cell>
          <cell r="G124">
            <v>0</v>
          </cell>
        </row>
        <row r="127">
          <cell r="A127" t="str">
            <v>Ray</v>
          </cell>
          <cell r="C127">
            <v>53</v>
          </cell>
          <cell r="D127">
            <v>1</v>
          </cell>
          <cell r="E127">
            <v>29</v>
          </cell>
          <cell r="F127">
            <v>18</v>
          </cell>
          <cell r="G127">
            <v>62.06896551724138</v>
          </cell>
          <cell r="H127">
            <v>47</v>
          </cell>
          <cell r="I127">
            <v>24</v>
          </cell>
          <cell r="J127">
            <v>24</v>
          </cell>
        </row>
        <row r="130">
          <cell r="A130" t="str">
            <v>Elmendorf</v>
          </cell>
          <cell r="C130">
            <v>11</v>
          </cell>
          <cell r="D130">
            <v>174</v>
          </cell>
          <cell r="E130">
            <v>15.818181818181818</v>
          </cell>
          <cell r="F130">
            <v>44</v>
          </cell>
          <cell r="G130">
            <v>1</v>
          </cell>
        </row>
        <row r="131">
          <cell r="A131" t="str">
            <v>Stukes</v>
          </cell>
          <cell r="C131">
            <v>6</v>
          </cell>
          <cell r="D131">
            <v>52</v>
          </cell>
          <cell r="E131">
            <v>8.666666666666666</v>
          </cell>
          <cell r="F131">
            <v>20</v>
          </cell>
          <cell r="G131">
            <v>0</v>
          </cell>
        </row>
        <row r="132">
          <cell r="A132" t="str">
            <v>Preece</v>
          </cell>
          <cell r="C132">
            <v>2</v>
          </cell>
          <cell r="D132">
            <v>17</v>
          </cell>
          <cell r="E132">
            <v>8.5</v>
          </cell>
          <cell r="F132">
            <v>9</v>
          </cell>
          <cell r="G132">
            <v>0</v>
          </cell>
        </row>
        <row r="133">
          <cell r="A133" t="str">
            <v>Geddes</v>
          </cell>
          <cell r="C133">
            <v>1</v>
          </cell>
          <cell r="D133">
            <v>1</v>
          </cell>
          <cell r="E133">
            <v>1</v>
          </cell>
          <cell r="F133">
            <v>1</v>
          </cell>
          <cell r="G133">
            <v>0</v>
          </cell>
        </row>
        <row r="134">
          <cell r="A134" t="str">
            <v>Robertson</v>
          </cell>
          <cell r="C134">
            <v>3</v>
          </cell>
          <cell r="D134">
            <v>20</v>
          </cell>
          <cell r="E134">
            <v>6.666666666666667</v>
          </cell>
          <cell r="F134">
            <v>9</v>
          </cell>
          <cell r="G134">
            <v>0</v>
          </cell>
        </row>
        <row r="135">
          <cell r="A135" t="str">
            <v>Simpson</v>
          </cell>
          <cell r="C135">
            <v>0</v>
          </cell>
          <cell r="D135">
            <v>0</v>
          </cell>
          <cell r="E135" t="e">
            <v>#DIV/0!</v>
          </cell>
          <cell r="F135">
            <v>0</v>
          </cell>
          <cell r="G135">
            <v>0</v>
          </cell>
        </row>
        <row r="140">
          <cell r="A140" t="str">
            <v>Dryer</v>
          </cell>
          <cell r="C140">
            <v>5</v>
          </cell>
        </row>
        <row r="141">
          <cell r="A141" t="str">
            <v>Ly. Brooks</v>
          </cell>
          <cell r="C141">
            <v>4.5</v>
          </cell>
        </row>
        <row r="142">
          <cell r="A142" t="str">
            <v>Reynolds</v>
          </cell>
          <cell r="C142">
            <v>7.5</v>
          </cell>
        </row>
        <row r="143">
          <cell r="A143" t="str">
            <v>M. Olsen</v>
          </cell>
          <cell r="C143">
            <v>7.5</v>
          </cell>
        </row>
        <row r="144">
          <cell r="A144" t="str">
            <v>Jk. Youngblood</v>
          </cell>
          <cell r="C144">
            <v>9.5</v>
          </cell>
        </row>
        <row r="145">
          <cell r="A145" t="str">
            <v>Geddes</v>
          </cell>
          <cell r="C145">
            <v>1</v>
          </cell>
        </row>
        <row r="146">
          <cell r="A146" t="str">
            <v>C. Jones</v>
          </cell>
          <cell r="C146">
            <v>4.5</v>
          </cell>
        </row>
        <row r="147">
          <cell r="A147" t="str">
            <v>Jm. Youngblood</v>
          </cell>
          <cell r="C147">
            <v>0.5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umulative Stats"/>
      <sheetName val="@NOS"/>
      <sheetName val="@ATL"/>
      <sheetName val="CIN"/>
      <sheetName val="STL"/>
      <sheetName val="@DET"/>
      <sheetName val="@LAR"/>
      <sheetName val="OAK"/>
      <sheetName val="LAR"/>
      <sheetName val="@DAL"/>
      <sheetName val="@CHI"/>
      <sheetName val="ATL"/>
      <sheetName val="@CLE"/>
      <sheetName val="GBP"/>
      <sheetName val="NOS"/>
      <sheetName val="Bills"/>
      <sheetName val="@Jets"/>
      <sheetName val="Formula"/>
    </sheetNames>
    <sheetDataSet>
      <sheetData sheetId="0">
        <row r="2">
          <cell r="E2">
            <v>8</v>
          </cell>
          <cell r="F2">
            <v>6</v>
          </cell>
        </row>
        <row r="6">
          <cell r="D6">
            <v>226</v>
          </cell>
          <cell r="M6">
            <v>234</v>
          </cell>
        </row>
        <row r="7">
          <cell r="D7">
            <v>102</v>
          </cell>
          <cell r="M7">
            <v>124</v>
          </cell>
        </row>
        <row r="8">
          <cell r="D8">
            <v>105</v>
          </cell>
          <cell r="M8">
            <v>89</v>
          </cell>
        </row>
        <row r="9">
          <cell r="D9">
            <v>19</v>
          </cell>
          <cell r="M9">
            <v>21</v>
          </cell>
        </row>
        <row r="11">
          <cell r="D11">
            <v>449</v>
          </cell>
          <cell r="M11">
            <v>492</v>
          </cell>
        </row>
        <row r="12">
          <cell r="D12">
            <v>1789</v>
          </cell>
          <cell r="M12">
            <v>2373</v>
          </cell>
        </row>
        <row r="13">
          <cell r="D13">
            <v>3.9844097995545655</v>
          </cell>
          <cell r="M13">
            <v>4.823170731707317</v>
          </cell>
        </row>
        <row r="15">
          <cell r="D15">
            <v>341</v>
          </cell>
          <cell r="M15">
            <v>338</v>
          </cell>
        </row>
        <row r="16">
          <cell r="D16">
            <v>149</v>
          </cell>
          <cell r="M16">
            <v>171</v>
          </cell>
        </row>
        <row r="17">
          <cell r="D17">
            <v>43.6950146627566</v>
          </cell>
          <cell r="M17">
            <v>50.591715976331365</v>
          </cell>
        </row>
        <row r="18">
          <cell r="D18">
            <v>2252</v>
          </cell>
          <cell r="M18">
            <v>1934</v>
          </cell>
        </row>
        <row r="19">
          <cell r="D19">
            <v>37</v>
          </cell>
          <cell r="M19">
            <v>34</v>
          </cell>
        </row>
        <row r="20">
          <cell r="D20">
            <v>249</v>
          </cell>
          <cell r="M20">
            <v>184</v>
          </cell>
        </row>
        <row r="21">
          <cell r="D21">
            <v>2003</v>
          </cell>
          <cell r="M21">
            <v>1750</v>
          </cell>
        </row>
        <row r="22">
          <cell r="D22">
            <v>5.298941798941799</v>
          </cell>
          <cell r="M22">
            <v>4.704301075268817</v>
          </cell>
        </row>
        <row r="23">
          <cell r="D23">
            <v>15.114093959731544</v>
          </cell>
          <cell r="M23">
            <v>11.309941520467836</v>
          </cell>
        </row>
        <row r="26">
          <cell r="D26">
            <v>3792</v>
          </cell>
          <cell r="M26">
            <v>4123</v>
          </cell>
        </row>
        <row r="27">
          <cell r="D27">
            <v>47.17827004219409</v>
          </cell>
          <cell r="M27">
            <v>57.555178268251275</v>
          </cell>
        </row>
        <row r="28">
          <cell r="D28">
            <v>52.82172995780591</v>
          </cell>
          <cell r="M28">
            <v>42.444821731748725</v>
          </cell>
        </row>
        <row r="30">
          <cell r="D30">
            <v>827</v>
          </cell>
          <cell r="M30">
            <v>864</v>
          </cell>
        </row>
        <row r="31">
          <cell r="D31">
            <v>4.585247883917775</v>
          </cell>
          <cell r="M31">
            <v>4.7719907407407405</v>
          </cell>
        </row>
        <row r="34">
          <cell r="D34">
            <v>33</v>
          </cell>
          <cell r="M34">
            <v>12</v>
          </cell>
        </row>
        <row r="35">
          <cell r="D35">
            <v>416</v>
          </cell>
          <cell r="M35">
            <v>208</v>
          </cell>
        </row>
        <row r="36">
          <cell r="D36">
            <v>3</v>
          </cell>
          <cell r="M36">
            <v>0</v>
          </cell>
        </row>
        <row r="38">
          <cell r="D38">
            <v>71</v>
          </cell>
          <cell r="M38">
            <v>71</v>
          </cell>
        </row>
        <row r="39">
          <cell r="D39">
            <v>2770</v>
          </cell>
          <cell r="M39">
            <v>2701</v>
          </cell>
        </row>
        <row r="40">
          <cell r="D40">
            <v>39.014084507042256</v>
          </cell>
          <cell r="M40">
            <v>38.04225352112676</v>
          </cell>
        </row>
        <row r="42">
          <cell r="D42">
            <v>41</v>
          </cell>
          <cell r="M42">
            <v>42</v>
          </cell>
        </row>
        <row r="43">
          <cell r="D43">
            <v>274</v>
          </cell>
          <cell r="M43">
            <v>557</v>
          </cell>
        </row>
        <row r="44">
          <cell r="D44">
            <v>6.682926829268292</v>
          </cell>
          <cell r="M44">
            <v>13.261904761904763</v>
          </cell>
        </row>
        <row r="45">
          <cell r="D45">
            <v>0</v>
          </cell>
          <cell r="M45">
            <v>2</v>
          </cell>
        </row>
        <row r="47">
          <cell r="D47">
            <v>67</v>
          </cell>
          <cell r="M47">
            <v>54</v>
          </cell>
        </row>
        <row r="48">
          <cell r="D48">
            <v>1522</v>
          </cell>
          <cell r="M48">
            <v>1180</v>
          </cell>
        </row>
        <row r="49">
          <cell r="D49">
            <v>22.71641791044776</v>
          </cell>
          <cell r="M49">
            <v>21.85185185185185</v>
          </cell>
        </row>
        <row r="50">
          <cell r="D50">
            <v>0</v>
          </cell>
          <cell r="M50">
            <v>0</v>
          </cell>
        </row>
        <row r="52">
          <cell r="D52">
            <v>55</v>
          </cell>
          <cell r="M52">
            <v>83</v>
          </cell>
        </row>
        <row r="53">
          <cell r="D53">
            <v>449</v>
          </cell>
          <cell r="M53">
            <v>631</v>
          </cell>
        </row>
        <row r="55">
          <cell r="D55">
            <v>33</v>
          </cell>
          <cell r="M55">
            <v>33</v>
          </cell>
        </row>
        <row r="56">
          <cell r="D56">
            <v>17</v>
          </cell>
          <cell r="M56">
            <v>22</v>
          </cell>
        </row>
        <row r="58">
          <cell r="D58">
            <v>228</v>
          </cell>
          <cell r="M58">
            <v>296</v>
          </cell>
        </row>
        <row r="59">
          <cell r="D59">
            <v>26</v>
          </cell>
          <cell r="M59">
            <v>32</v>
          </cell>
        </row>
        <row r="60">
          <cell r="D60">
            <v>7</v>
          </cell>
          <cell r="M60">
            <v>13</v>
          </cell>
        </row>
        <row r="61">
          <cell r="D61">
            <v>17</v>
          </cell>
          <cell r="M61">
            <v>13</v>
          </cell>
        </row>
        <row r="62">
          <cell r="D62">
            <v>2</v>
          </cell>
          <cell r="M62">
            <v>7</v>
          </cell>
        </row>
        <row r="63">
          <cell r="D63">
            <v>25</v>
          </cell>
          <cell r="M63">
            <v>29</v>
          </cell>
        </row>
        <row r="64">
          <cell r="D64">
            <v>1</v>
          </cell>
          <cell r="M64">
            <v>0</v>
          </cell>
        </row>
        <row r="65">
          <cell r="D65">
            <v>15</v>
          </cell>
          <cell r="M65">
            <v>25</v>
          </cell>
        </row>
        <row r="66">
          <cell r="D66">
            <v>28</v>
          </cell>
          <cell r="M66">
            <v>38</v>
          </cell>
        </row>
        <row r="67">
          <cell r="D67">
            <v>53.57142857142857</v>
          </cell>
          <cell r="M67">
            <v>65.78947368421053</v>
          </cell>
        </row>
        <row r="68">
          <cell r="M68" t="str">
            <v>30:52</v>
          </cell>
        </row>
        <row r="69">
          <cell r="M69">
            <v>32.27513227513227</v>
          </cell>
        </row>
        <row r="73">
          <cell r="A73" t="str">
            <v>Schreiber</v>
          </cell>
          <cell r="C73">
            <v>170</v>
          </cell>
          <cell r="D73">
            <v>657</v>
          </cell>
          <cell r="E73">
            <v>3.864705882352941</v>
          </cell>
          <cell r="F73">
            <v>13</v>
          </cell>
          <cell r="G73">
            <v>3</v>
          </cell>
        </row>
        <row r="74">
          <cell r="A74" t="str">
            <v>W. Jackson</v>
          </cell>
          <cell r="C74">
            <v>159</v>
          </cell>
          <cell r="D74">
            <v>547</v>
          </cell>
          <cell r="E74">
            <v>3.440251572327044</v>
          </cell>
          <cell r="F74">
            <v>21</v>
          </cell>
          <cell r="G74">
            <v>2</v>
          </cell>
        </row>
        <row r="75">
          <cell r="A75" t="str">
            <v>S. Johnson</v>
          </cell>
          <cell r="C75">
            <v>48</v>
          </cell>
          <cell r="D75">
            <v>225</v>
          </cell>
          <cell r="E75">
            <v>4.6875</v>
          </cell>
          <cell r="F75">
            <v>19</v>
          </cell>
          <cell r="G75">
            <v>0</v>
          </cell>
        </row>
        <row r="76">
          <cell r="A76" t="str">
            <v>D. Williams</v>
          </cell>
          <cell r="C76">
            <v>43</v>
          </cell>
          <cell r="D76">
            <v>270</v>
          </cell>
          <cell r="E76">
            <v>6.27906976744186</v>
          </cell>
          <cell r="F76">
            <v>36</v>
          </cell>
          <cell r="G76">
            <v>2</v>
          </cell>
        </row>
        <row r="77">
          <cell r="A77" t="str">
            <v>Owen</v>
          </cell>
          <cell r="C77">
            <v>10</v>
          </cell>
          <cell r="D77">
            <v>31</v>
          </cell>
          <cell r="E77">
            <v>3.1</v>
          </cell>
          <cell r="F77">
            <v>8</v>
          </cell>
          <cell r="G77">
            <v>0</v>
          </cell>
        </row>
        <row r="78">
          <cell r="A78" t="str">
            <v>Reed</v>
          </cell>
          <cell r="C78">
            <v>6</v>
          </cell>
          <cell r="D78">
            <v>20</v>
          </cell>
          <cell r="E78">
            <v>3.3333333333333335</v>
          </cell>
          <cell r="F78">
            <v>8</v>
          </cell>
          <cell r="G78">
            <v>0</v>
          </cell>
        </row>
        <row r="79">
          <cell r="A79" t="str">
            <v>Moore</v>
          </cell>
          <cell r="C79">
            <v>10</v>
          </cell>
          <cell r="D79">
            <v>13</v>
          </cell>
          <cell r="E79">
            <v>1.3</v>
          </cell>
          <cell r="F79">
            <v>4</v>
          </cell>
          <cell r="G79">
            <v>0</v>
          </cell>
        </row>
        <row r="80">
          <cell r="A80" t="str">
            <v>G. Washington</v>
          </cell>
          <cell r="C80">
            <v>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</row>
        <row r="83">
          <cell r="A83" t="str">
            <v>Morrison</v>
          </cell>
          <cell r="C83">
            <v>1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</row>
        <row r="85">
          <cell r="A85" t="str">
            <v>Wittum</v>
          </cell>
          <cell r="C85">
            <v>1</v>
          </cell>
          <cell r="D85">
            <v>26</v>
          </cell>
          <cell r="E85">
            <v>26</v>
          </cell>
          <cell r="F85">
            <v>26</v>
          </cell>
          <cell r="G85">
            <v>0</v>
          </cell>
        </row>
        <row r="88">
          <cell r="A88" t="str">
            <v>Schreiber</v>
          </cell>
          <cell r="C88">
            <v>25</v>
          </cell>
          <cell r="D88">
            <v>235</v>
          </cell>
          <cell r="E88">
            <v>9.4</v>
          </cell>
          <cell r="F88">
            <v>43</v>
          </cell>
          <cell r="G88">
            <v>1</v>
          </cell>
        </row>
        <row r="89">
          <cell r="A89" t="str">
            <v>G. Washington</v>
          </cell>
          <cell r="C89">
            <v>29</v>
          </cell>
          <cell r="D89">
            <v>542</v>
          </cell>
          <cell r="E89">
            <v>18.689655172413794</v>
          </cell>
          <cell r="F89">
            <v>61</v>
          </cell>
          <cell r="G89">
            <v>7</v>
          </cell>
        </row>
        <row r="90">
          <cell r="A90" t="str">
            <v>Abramowicz</v>
          </cell>
          <cell r="C90">
            <v>24</v>
          </cell>
          <cell r="D90">
            <v>395</v>
          </cell>
          <cell r="E90">
            <v>16.458333333333332</v>
          </cell>
          <cell r="F90">
            <v>41</v>
          </cell>
          <cell r="G90">
            <v>1</v>
          </cell>
        </row>
        <row r="91">
          <cell r="A91" t="str">
            <v>W. Jackson</v>
          </cell>
          <cell r="C91">
            <v>23</v>
          </cell>
          <cell r="D91">
            <v>308</v>
          </cell>
          <cell r="E91">
            <v>13.391304347826088</v>
          </cell>
          <cell r="F91">
            <v>44</v>
          </cell>
          <cell r="G91">
            <v>3</v>
          </cell>
        </row>
        <row r="92">
          <cell r="A92" t="str">
            <v>Mitchell</v>
          </cell>
          <cell r="C92">
            <v>21</v>
          </cell>
          <cell r="D92">
            <v>372</v>
          </cell>
          <cell r="E92">
            <v>17.714285714285715</v>
          </cell>
          <cell r="F92">
            <v>52</v>
          </cell>
          <cell r="G92">
            <v>2</v>
          </cell>
        </row>
        <row r="93">
          <cell r="A93" t="str">
            <v>Beasley</v>
          </cell>
          <cell r="C93">
            <v>6</v>
          </cell>
          <cell r="D93">
            <v>46</v>
          </cell>
          <cell r="E93">
            <v>7.666666666666667</v>
          </cell>
          <cell r="F93">
            <v>15</v>
          </cell>
          <cell r="G93">
            <v>0</v>
          </cell>
        </row>
        <row r="94">
          <cell r="A94" t="str">
            <v>Kwalick</v>
          </cell>
          <cell r="C94">
            <v>11</v>
          </cell>
          <cell r="D94">
            <v>214</v>
          </cell>
          <cell r="E94">
            <v>19.454545454545453</v>
          </cell>
          <cell r="F94">
            <v>55</v>
          </cell>
          <cell r="G94">
            <v>1</v>
          </cell>
        </row>
        <row r="95">
          <cell r="A95" t="str">
            <v>S. Johnson</v>
          </cell>
          <cell r="C95">
            <v>5</v>
          </cell>
          <cell r="D95">
            <v>49</v>
          </cell>
          <cell r="E95">
            <v>9.8</v>
          </cell>
          <cell r="F95">
            <v>12</v>
          </cell>
          <cell r="G95">
            <v>1</v>
          </cell>
        </row>
        <row r="96">
          <cell r="A96" t="str">
            <v>Moore</v>
          </cell>
          <cell r="C96">
            <v>5</v>
          </cell>
          <cell r="D96">
            <v>91</v>
          </cell>
          <cell r="E96">
            <v>18.2</v>
          </cell>
          <cell r="F96">
            <v>42</v>
          </cell>
          <cell r="G96">
            <v>1</v>
          </cell>
        </row>
        <row r="101">
          <cell r="A101" t="str">
            <v>Owen</v>
          </cell>
          <cell r="C101">
            <v>174</v>
          </cell>
          <cell r="D101">
            <v>73</v>
          </cell>
          <cell r="E101">
            <v>41.95402298850575</v>
          </cell>
          <cell r="F101">
            <v>1265</v>
          </cell>
          <cell r="G101">
            <v>12</v>
          </cell>
          <cell r="H101">
            <v>61</v>
          </cell>
          <cell r="I101">
            <v>16</v>
          </cell>
          <cell r="J101">
            <v>6.896551724137931</v>
          </cell>
          <cell r="K101">
            <v>9.195402298850574</v>
          </cell>
          <cell r="L101">
            <v>7.2701149425287355</v>
          </cell>
          <cell r="M101">
            <v>52.01149425287357</v>
          </cell>
        </row>
        <row r="102">
          <cell r="A102" t="str">
            <v>Reed</v>
          </cell>
          <cell r="C102">
            <v>81</v>
          </cell>
          <cell r="D102">
            <v>32</v>
          </cell>
          <cell r="E102">
            <v>39.50617283950617</v>
          </cell>
          <cell r="F102">
            <v>435</v>
          </cell>
          <cell r="G102">
            <v>1</v>
          </cell>
          <cell r="H102">
            <v>32</v>
          </cell>
          <cell r="I102">
            <v>9</v>
          </cell>
          <cell r="J102">
            <v>1.2345679012345678</v>
          </cell>
          <cell r="K102">
            <v>11.11111111111111</v>
          </cell>
          <cell r="L102">
            <v>5.37037037037037</v>
          </cell>
          <cell r="M102">
            <v>21.91358024691358</v>
          </cell>
        </row>
        <row r="103">
          <cell r="A103" t="str">
            <v>Morrison</v>
          </cell>
          <cell r="C103">
            <v>40</v>
          </cell>
          <cell r="D103">
            <v>16</v>
          </cell>
          <cell r="E103">
            <v>40</v>
          </cell>
          <cell r="F103">
            <v>192</v>
          </cell>
          <cell r="G103">
            <v>1</v>
          </cell>
          <cell r="H103">
            <v>36</v>
          </cell>
          <cell r="I103">
            <v>5</v>
          </cell>
          <cell r="J103">
            <v>2.5</v>
          </cell>
          <cell r="K103">
            <v>12.5</v>
          </cell>
          <cell r="L103">
            <v>4.8</v>
          </cell>
          <cell r="M103">
            <v>24.166666666666668</v>
          </cell>
        </row>
        <row r="104">
          <cell r="A104" t="str">
            <v>Snead</v>
          </cell>
          <cell r="C104">
            <v>46</v>
          </cell>
          <cell r="D104">
            <v>28</v>
          </cell>
          <cell r="E104">
            <v>60.86956521739131</v>
          </cell>
          <cell r="F104">
            <v>360</v>
          </cell>
          <cell r="G104">
            <v>3</v>
          </cell>
          <cell r="H104">
            <v>34</v>
          </cell>
          <cell r="I104">
            <v>3</v>
          </cell>
          <cell r="J104">
            <v>6.521739130434782</v>
          </cell>
          <cell r="K104">
            <v>6.521739130434782</v>
          </cell>
          <cell r="L104">
            <v>7.826086956521739</v>
          </cell>
          <cell r="M104">
            <v>79.98188405797103</v>
          </cell>
        </row>
        <row r="109">
          <cell r="A109" t="str">
            <v>McGill</v>
          </cell>
          <cell r="C109">
            <v>17</v>
          </cell>
          <cell r="D109">
            <v>4</v>
          </cell>
          <cell r="E109">
            <v>139</v>
          </cell>
          <cell r="F109">
            <v>8.176470588235293</v>
          </cell>
          <cell r="G109">
            <v>62</v>
          </cell>
          <cell r="H109">
            <v>0</v>
          </cell>
        </row>
        <row r="110">
          <cell r="A110" t="str">
            <v>Taylor</v>
          </cell>
          <cell r="C110">
            <v>14</v>
          </cell>
          <cell r="D110">
            <v>2</v>
          </cell>
          <cell r="E110">
            <v>32</v>
          </cell>
          <cell r="F110">
            <v>2.2857142857142856</v>
          </cell>
          <cell r="G110">
            <v>10</v>
          </cell>
          <cell r="H110">
            <v>0</v>
          </cell>
        </row>
        <row r="111">
          <cell r="A111" t="str">
            <v>Holmes</v>
          </cell>
          <cell r="C111">
            <v>7</v>
          </cell>
          <cell r="D111">
            <v>0</v>
          </cell>
          <cell r="E111">
            <v>56</v>
          </cell>
          <cell r="F111">
            <v>8</v>
          </cell>
          <cell r="G111">
            <v>31</v>
          </cell>
          <cell r="H111">
            <v>0</v>
          </cell>
        </row>
        <row r="112">
          <cell r="A112" t="str">
            <v>Moore</v>
          </cell>
          <cell r="C112">
            <v>3</v>
          </cell>
          <cell r="D112">
            <v>0</v>
          </cell>
          <cell r="E112">
            <v>47</v>
          </cell>
          <cell r="F112">
            <v>15.666666666666666</v>
          </cell>
          <cell r="G112">
            <v>37</v>
          </cell>
          <cell r="H112">
            <v>0</v>
          </cell>
        </row>
        <row r="115">
          <cell r="A115" t="str">
            <v>Holmes</v>
          </cell>
          <cell r="C115">
            <v>34</v>
          </cell>
          <cell r="D115">
            <v>860</v>
          </cell>
          <cell r="E115">
            <v>25.294117647058822</v>
          </cell>
          <cell r="F115">
            <v>56</v>
          </cell>
          <cell r="G115">
            <v>0</v>
          </cell>
        </row>
        <row r="116">
          <cell r="A116" t="str">
            <v>Moore</v>
          </cell>
          <cell r="C116">
            <v>23</v>
          </cell>
          <cell r="D116">
            <v>516</v>
          </cell>
          <cell r="E116">
            <v>22.434782608695652</v>
          </cell>
          <cell r="F116">
            <v>46</v>
          </cell>
          <cell r="G116">
            <v>0</v>
          </cell>
        </row>
        <row r="117">
          <cell r="A117" t="str">
            <v>W. Jackson</v>
          </cell>
          <cell r="C117">
            <v>6</v>
          </cell>
          <cell r="D117">
            <v>99</v>
          </cell>
          <cell r="E117">
            <v>16.5</v>
          </cell>
          <cell r="F117">
            <v>28</v>
          </cell>
          <cell r="G117">
            <v>0</v>
          </cell>
        </row>
        <row r="118">
          <cell r="A118" t="str">
            <v>S. Johnson</v>
          </cell>
          <cell r="C118">
            <v>3</v>
          </cell>
          <cell r="D118">
            <v>47</v>
          </cell>
          <cell r="E118">
            <v>15.666666666666666</v>
          </cell>
          <cell r="F118">
            <v>24</v>
          </cell>
          <cell r="G118">
            <v>0</v>
          </cell>
        </row>
        <row r="119">
          <cell r="A119" t="str">
            <v>West</v>
          </cell>
          <cell r="C119">
            <v>1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</row>
        <row r="122">
          <cell r="A122" t="str">
            <v>Wittum</v>
          </cell>
          <cell r="C122">
            <v>71</v>
          </cell>
          <cell r="D122">
            <v>2770</v>
          </cell>
          <cell r="E122">
            <v>39.014084507042256</v>
          </cell>
          <cell r="F122">
            <v>80</v>
          </cell>
          <cell r="G122">
            <v>2</v>
          </cell>
        </row>
        <row r="126">
          <cell r="A126" t="str">
            <v>Gossett</v>
          </cell>
          <cell r="C126">
            <v>56</v>
          </cell>
          <cell r="D126">
            <v>0</v>
          </cell>
          <cell r="E126">
            <v>28</v>
          </cell>
          <cell r="F126">
            <v>15</v>
          </cell>
          <cell r="G126">
            <v>53.57142857142857</v>
          </cell>
          <cell r="H126">
            <v>44</v>
          </cell>
          <cell r="I126">
            <v>26</v>
          </cell>
          <cell r="J126">
            <v>25</v>
          </cell>
        </row>
        <row r="129">
          <cell r="A129" t="str">
            <v>McGill</v>
          </cell>
          <cell r="C129">
            <v>3</v>
          </cell>
          <cell r="D129">
            <v>107</v>
          </cell>
          <cell r="E129">
            <v>35.666666666666664</v>
          </cell>
          <cell r="F129">
            <v>49</v>
          </cell>
          <cell r="G129">
            <v>0</v>
          </cell>
        </row>
        <row r="130">
          <cell r="A130" t="str">
            <v>Nunley</v>
          </cell>
          <cell r="C130">
            <v>3</v>
          </cell>
          <cell r="D130">
            <v>25</v>
          </cell>
          <cell r="E130">
            <v>8.333333333333334</v>
          </cell>
          <cell r="F130">
            <v>17</v>
          </cell>
          <cell r="G130">
            <v>0</v>
          </cell>
        </row>
        <row r="131">
          <cell r="A131" t="str">
            <v>Holmes</v>
          </cell>
          <cell r="C131">
            <v>2</v>
          </cell>
          <cell r="D131">
            <v>13</v>
          </cell>
          <cell r="E131">
            <v>6.5</v>
          </cell>
          <cell r="F131">
            <v>8</v>
          </cell>
          <cell r="G131">
            <v>0</v>
          </cell>
        </row>
        <row r="132">
          <cell r="A132" t="str">
            <v>J. Johnson</v>
          </cell>
          <cell r="C132">
            <v>1</v>
          </cell>
          <cell r="D132">
            <v>28</v>
          </cell>
          <cell r="E132">
            <v>28</v>
          </cell>
          <cell r="F132">
            <v>28</v>
          </cell>
          <cell r="G132">
            <v>0</v>
          </cell>
        </row>
        <row r="133">
          <cell r="A133" t="str">
            <v>Vanderbundt</v>
          </cell>
          <cell r="C133">
            <v>1</v>
          </cell>
          <cell r="D133">
            <v>17</v>
          </cell>
          <cell r="E133">
            <v>17</v>
          </cell>
          <cell r="F133">
            <v>17</v>
          </cell>
          <cell r="G133">
            <v>0</v>
          </cell>
        </row>
        <row r="134">
          <cell r="A134" t="str">
            <v>Wilcox</v>
          </cell>
          <cell r="C134">
            <v>0</v>
          </cell>
          <cell r="D134">
            <v>0</v>
          </cell>
          <cell r="E134" t="e">
            <v>#DIV/0!</v>
          </cell>
          <cell r="F134">
            <v>0</v>
          </cell>
          <cell r="G134">
            <v>0</v>
          </cell>
        </row>
        <row r="135">
          <cell r="A135" t="str">
            <v>Phillips</v>
          </cell>
          <cell r="C135">
            <v>1</v>
          </cell>
          <cell r="D135">
            <v>20</v>
          </cell>
          <cell r="E135">
            <v>20</v>
          </cell>
          <cell r="F135">
            <v>20</v>
          </cell>
          <cell r="G135">
            <v>0</v>
          </cell>
        </row>
        <row r="136">
          <cell r="A136" t="str">
            <v>Taylor</v>
          </cell>
          <cell r="C136">
            <v>1</v>
          </cell>
          <cell r="D136">
            <v>-2</v>
          </cell>
          <cell r="E136">
            <v>-2</v>
          </cell>
          <cell r="F136">
            <v>0</v>
          </cell>
          <cell r="G136">
            <v>0</v>
          </cell>
        </row>
        <row r="139">
          <cell r="A139" t="str">
            <v>Hardman</v>
          </cell>
          <cell r="C139">
            <v>9</v>
          </cell>
        </row>
        <row r="140">
          <cell r="A140" t="str">
            <v>Belk</v>
          </cell>
          <cell r="C140">
            <v>5</v>
          </cell>
        </row>
        <row r="141">
          <cell r="A141" t="str">
            <v>Hunley</v>
          </cell>
          <cell r="C141">
            <v>3.5</v>
          </cell>
        </row>
        <row r="142">
          <cell r="A142" t="str">
            <v>Hoskins</v>
          </cell>
          <cell r="C142">
            <v>1</v>
          </cell>
        </row>
        <row r="143">
          <cell r="A143" t="str">
            <v>T. Hart</v>
          </cell>
          <cell r="C143">
            <v>3.5</v>
          </cell>
        </row>
        <row r="144">
          <cell r="A144" t="str">
            <v>Wilcox</v>
          </cell>
          <cell r="C144">
            <v>2</v>
          </cell>
        </row>
        <row r="145">
          <cell r="A145" t="str">
            <v>Krueger</v>
          </cell>
          <cell r="C145">
            <v>1.5</v>
          </cell>
        </row>
        <row r="146">
          <cell r="A146" t="str">
            <v>Hindman</v>
          </cell>
          <cell r="C146">
            <v>8.5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Cumulative Stats"/>
      <sheetName val="SFO"/>
      <sheetName val="@LAR"/>
      <sheetName val="ATL"/>
      <sheetName val="@CHI"/>
      <sheetName val="@DEN"/>
      <sheetName val="@ATL"/>
      <sheetName val="PHI"/>
      <sheetName val="@DET"/>
      <sheetName val="MIA"/>
      <sheetName val="LAR"/>
      <sheetName val="PIT"/>
      <sheetName val="@MIN"/>
      <sheetName val="STL"/>
      <sheetName val="@SFO"/>
      <sheetName val="Bills"/>
      <sheetName val="@Jets"/>
      <sheetName val="Formula"/>
    </sheetNames>
    <sheetDataSet>
      <sheetData sheetId="0">
        <row r="2">
          <cell r="E2">
            <v>4</v>
          </cell>
          <cell r="F2">
            <v>10</v>
          </cell>
        </row>
        <row r="6">
          <cell r="D6">
            <v>227</v>
          </cell>
          <cell r="M6">
            <v>252</v>
          </cell>
        </row>
        <row r="7">
          <cell r="D7">
            <v>129</v>
          </cell>
          <cell r="M7">
            <v>114</v>
          </cell>
        </row>
        <row r="8">
          <cell r="D8">
            <v>68</v>
          </cell>
          <cell r="M8">
            <v>118</v>
          </cell>
        </row>
        <row r="9">
          <cell r="D9">
            <v>30</v>
          </cell>
          <cell r="M9">
            <v>20</v>
          </cell>
        </row>
        <row r="11">
          <cell r="D11">
            <v>480</v>
          </cell>
          <cell r="M11">
            <v>469</v>
          </cell>
        </row>
        <row r="12">
          <cell r="D12">
            <v>2254</v>
          </cell>
          <cell r="M12">
            <v>1913</v>
          </cell>
        </row>
        <row r="13">
          <cell r="D13">
            <v>4.695833333333334</v>
          </cell>
          <cell r="M13">
            <v>4.0788912579957355</v>
          </cell>
        </row>
        <row r="15">
          <cell r="D15">
            <v>371</v>
          </cell>
          <cell r="M15">
            <v>372</v>
          </cell>
        </row>
        <row r="16">
          <cell r="D16">
            <v>145</v>
          </cell>
          <cell r="M16">
            <v>203</v>
          </cell>
        </row>
        <row r="17">
          <cell r="D17">
            <v>39.083557951482476</v>
          </cell>
          <cell r="M17">
            <v>54.56989247311827</v>
          </cell>
        </row>
        <row r="18">
          <cell r="D18">
            <v>1792</v>
          </cell>
          <cell r="M18">
            <v>2514</v>
          </cell>
        </row>
        <row r="19">
          <cell r="D19">
            <v>51</v>
          </cell>
          <cell r="M19">
            <v>29</v>
          </cell>
        </row>
        <row r="20">
          <cell r="D20">
            <v>347</v>
          </cell>
          <cell r="M20">
            <v>152</v>
          </cell>
        </row>
        <row r="21">
          <cell r="D21">
            <v>1445</v>
          </cell>
          <cell r="M21">
            <v>2362</v>
          </cell>
        </row>
        <row r="22">
          <cell r="D22">
            <v>3.424170616113744</v>
          </cell>
          <cell r="M22">
            <v>5.890274314214464</v>
          </cell>
        </row>
        <row r="23">
          <cell r="D23">
            <v>12.358620689655172</v>
          </cell>
          <cell r="M23">
            <v>12.38423645320197</v>
          </cell>
        </row>
        <row r="26">
          <cell r="D26">
            <v>3699</v>
          </cell>
          <cell r="M26">
            <v>4275</v>
          </cell>
        </row>
        <row r="27">
          <cell r="D27">
            <v>60.935387942687214</v>
          </cell>
          <cell r="M27">
            <v>44.748538011695906</v>
          </cell>
        </row>
        <row r="28">
          <cell r="D28">
            <v>39.064612057312786</v>
          </cell>
          <cell r="M28">
            <v>55.251461988304094</v>
          </cell>
        </row>
        <row r="30">
          <cell r="D30">
            <v>902</v>
          </cell>
          <cell r="M30">
            <v>870</v>
          </cell>
        </row>
        <row r="31">
          <cell r="D31">
            <v>4.100886917960088</v>
          </cell>
          <cell r="M31">
            <v>4.913793103448276</v>
          </cell>
        </row>
        <row r="34">
          <cell r="D34">
            <v>17</v>
          </cell>
          <cell r="M34">
            <v>18</v>
          </cell>
        </row>
        <row r="35">
          <cell r="D35">
            <v>292</v>
          </cell>
          <cell r="M35">
            <v>125</v>
          </cell>
        </row>
        <row r="36">
          <cell r="D36">
            <v>3</v>
          </cell>
          <cell r="M36">
            <v>0</v>
          </cell>
        </row>
        <row r="38">
          <cell r="D38">
            <v>91</v>
          </cell>
          <cell r="M38">
            <v>87</v>
          </cell>
        </row>
        <row r="39">
          <cell r="D39">
            <v>3717</v>
          </cell>
          <cell r="M39">
            <v>3176</v>
          </cell>
        </row>
        <row r="40">
          <cell r="D40">
            <v>40.84615384615385</v>
          </cell>
          <cell r="M40">
            <v>36.50574712643678</v>
          </cell>
        </row>
        <row r="42">
          <cell r="D42">
            <v>49</v>
          </cell>
          <cell r="M42">
            <v>55</v>
          </cell>
        </row>
        <row r="43">
          <cell r="D43">
            <v>406</v>
          </cell>
          <cell r="M43">
            <v>591</v>
          </cell>
        </row>
        <row r="44">
          <cell r="D44">
            <v>8.285714285714286</v>
          </cell>
          <cell r="M44">
            <v>10.745454545454546</v>
          </cell>
        </row>
        <row r="45">
          <cell r="D45">
            <v>0</v>
          </cell>
          <cell r="M45">
            <v>0</v>
          </cell>
        </row>
        <row r="47">
          <cell r="D47">
            <v>63</v>
          </cell>
          <cell r="M47">
            <v>55</v>
          </cell>
        </row>
        <row r="48">
          <cell r="D48">
            <v>1253</v>
          </cell>
          <cell r="M48">
            <v>1274</v>
          </cell>
        </row>
        <row r="49">
          <cell r="D49">
            <v>19.88888888888889</v>
          </cell>
          <cell r="M49">
            <v>23.163636363636364</v>
          </cell>
        </row>
        <row r="50">
          <cell r="D50">
            <v>0</v>
          </cell>
          <cell r="M50">
            <v>0</v>
          </cell>
        </row>
        <row r="52">
          <cell r="D52">
            <v>71</v>
          </cell>
          <cell r="M52">
            <v>78</v>
          </cell>
        </row>
        <row r="53">
          <cell r="D53">
            <v>572</v>
          </cell>
          <cell r="M53">
            <v>658</v>
          </cell>
        </row>
        <row r="55">
          <cell r="D55">
            <v>33</v>
          </cell>
          <cell r="M55">
            <v>46</v>
          </cell>
        </row>
        <row r="56">
          <cell r="D56">
            <v>16</v>
          </cell>
          <cell r="M56">
            <v>18</v>
          </cell>
        </row>
        <row r="58">
          <cell r="D58">
            <v>205</v>
          </cell>
          <cell r="M58">
            <v>313</v>
          </cell>
        </row>
        <row r="59">
          <cell r="D59">
            <v>23</v>
          </cell>
          <cell r="M59">
            <v>36</v>
          </cell>
        </row>
        <row r="60">
          <cell r="D60">
            <v>12</v>
          </cell>
          <cell r="M60">
            <v>11</v>
          </cell>
        </row>
        <row r="61">
          <cell r="D61">
            <v>10</v>
          </cell>
          <cell r="M61">
            <v>24</v>
          </cell>
        </row>
        <row r="62">
          <cell r="D62">
            <v>1</v>
          </cell>
          <cell r="M62">
            <v>3</v>
          </cell>
        </row>
        <row r="63">
          <cell r="D63">
            <v>22</v>
          </cell>
          <cell r="M63">
            <v>32</v>
          </cell>
        </row>
        <row r="64">
          <cell r="D64">
            <v>0</v>
          </cell>
          <cell r="M64">
            <v>1</v>
          </cell>
        </row>
        <row r="65">
          <cell r="D65">
            <v>15</v>
          </cell>
          <cell r="M65">
            <v>21</v>
          </cell>
        </row>
        <row r="66">
          <cell r="D66">
            <v>36</v>
          </cell>
          <cell r="M66">
            <v>28</v>
          </cell>
        </row>
        <row r="67">
          <cell r="D67">
            <v>41.66666666666667</v>
          </cell>
          <cell r="M67">
            <v>75</v>
          </cell>
        </row>
        <row r="68">
          <cell r="M68" t="str">
            <v>30:16</v>
          </cell>
        </row>
        <row r="69">
          <cell r="M69">
            <v>29.84293193717277</v>
          </cell>
        </row>
        <row r="73">
          <cell r="A73" t="str">
            <v>Phillips</v>
          </cell>
          <cell r="C73">
            <v>155</v>
          </cell>
          <cell r="D73">
            <v>544</v>
          </cell>
          <cell r="E73">
            <v>3.509677419354839</v>
          </cell>
          <cell r="F73">
            <v>30</v>
          </cell>
          <cell r="G73">
            <v>3</v>
          </cell>
        </row>
        <row r="74">
          <cell r="A74" t="str">
            <v>Maxson</v>
          </cell>
          <cell r="C74">
            <v>155</v>
          </cell>
          <cell r="D74">
            <v>854</v>
          </cell>
          <cell r="E74">
            <v>5.509677419354839</v>
          </cell>
          <cell r="F74">
            <v>61</v>
          </cell>
          <cell r="G74">
            <v>5</v>
          </cell>
        </row>
        <row r="75">
          <cell r="A75" t="str">
            <v>Stevens</v>
          </cell>
          <cell r="C75">
            <v>35</v>
          </cell>
          <cell r="D75">
            <v>138</v>
          </cell>
          <cell r="E75">
            <v>3.942857142857143</v>
          </cell>
          <cell r="F75">
            <v>22</v>
          </cell>
          <cell r="G75">
            <v>1</v>
          </cell>
        </row>
        <row r="76">
          <cell r="A76" t="str">
            <v>DeGrenier</v>
          </cell>
          <cell r="C76">
            <v>40</v>
          </cell>
          <cell r="D76">
            <v>158</v>
          </cell>
          <cell r="E76">
            <v>3.95</v>
          </cell>
          <cell r="F76">
            <v>24</v>
          </cell>
          <cell r="G76">
            <v>1</v>
          </cell>
        </row>
        <row r="77">
          <cell r="A77" t="str">
            <v>Manning</v>
          </cell>
          <cell r="C77">
            <v>26</v>
          </cell>
          <cell r="D77">
            <v>273</v>
          </cell>
          <cell r="E77">
            <v>10.5</v>
          </cell>
          <cell r="F77">
            <v>28</v>
          </cell>
          <cell r="G77">
            <v>0</v>
          </cell>
        </row>
        <row r="78">
          <cell r="A78" t="str">
            <v>McNeill</v>
          </cell>
          <cell r="C78">
            <v>22</v>
          </cell>
          <cell r="D78">
            <v>90</v>
          </cell>
          <cell r="E78">
            <v>4.090909090909091</v>
          </cell>
          <cell r="F78">
            <v>14</v>
          </cell>
          <cell r="G78">
            <v>1</v>
          </cell>
        </row>
        <row r="79">
          <cell r="A79" t="str">
            <v>Butler</v>
          </cell>
          <cell r="C79">
            <v>30</v>
          </cell>
          <cell r="D79">
            <v>131</v>
          </cell>
          <cell r="E79">
            <v>4.366666666666666</v>
          </cell>
          <cell r="F79">
            <v>23</v>
          </cell>
          <cell r="G79">
            <v>1</v>
          </cell>
        </row>
        <row r="80">
          <cell r="A80" t="str">
            <v>Cipa</v>
          </cell>
          <cell r="C80">
            <v>9</v>
          </cell>
          <cell r="D80">
            <v>46</v>
          </cell>
          <cell r="E80">
            <v>5.111111111111111</v>
          </cell>
          <cell r="F80">
            <v>13</v>
          </cell>
          <cell r="G80">
            <v>0</v>
          </cell>
        </row>
        <row r="81">
          <cell r="A81" t="str">
            <v>Parker</v>
          </cell>
          <cell r="C81">
            <v>2</v>
          </cell>
          <cell r="D81">
            <v>10</v>
          </cell>
          <cell r="E81">
            <v>5</v>
          </cell>
          <cell r="F81">
            <v>13</v>
          </cell>
          <cell r="G81">
            <v>0</v>
          </cell>
        </row>
        <row r="82">
          <cell r="A82" t="str">
            <v>Seal</v>
          </cell>
          <cell r="C82">
            <v>2</v>
          </cell>
          <cell r="D82">
            <v>7</v>
          </cell>
          <cell r="E82">
            <v>3.5</v>
          </cell>
          <cell r="F82">
            <v>9</v>
          </cell>
          <cell r="G82">
            <v>0</v>
          </cell>
        </row>
        <row r="83">
          <cell r="A83" t="str">
            <v>Scott</v>
          </cell>
          <cell r="C83">
            <v>4</v>
          </cell>
          <cell r="D83">
            <v>3</v>
          </cell>
          <cell r="E83">
            <v>0.75</v>
          </cell>
          <cell r="F83">
            <v>5</v>
          </cell>
          <cell r="G83">
            <v>0</v>
          </cell>
        </row>
        <row r="86">
          <cell r="A86" t="str">
            <v>Maxson</v>
          </cell>
          <cell r="C86">
            <v>25</v>
          </cell>
          <cell r="D86">
            <v>195</v>
          </cell>
          <cell r="E86">
            <v>7.8</v>
          </cell>
          <cell r="F86">
            <v>36</v>
          </cell>
          <cell r="G86">
            <v>1</v>
          </cell>
        </row>
        <row r="87">
          <cell r="A87" t="str">
            <v>Parker</v>
          </cell>
          <cell r="C87">
            <v>27</v>
          </cell>
          <cell r="D87">
            <v>409</v>
          </cell>
          <cell r="E87">
            <v>15.148148148148149</v>
          </cell>
          <cell r="F87">
            <v>58</v>
          </cell>
          <cell r="G87">
            <v>3</v>
          </cell>
        </row>
        <row r="88">
          <cell r="A88" t="str">
            <v>Seal</v>
          </cell>
          <cell r="C88">
            <v>29</v>
          </cell>
          <cell r="D88">
            <v>421</v>
          </cell>
          <cell r="E88">
            <v>14.517241379310345</v>
          </cell>
          <cell r="F88">
            <v>34</v>
          </cell>
          <cell r="G88">
            <v>3</v>
          </cell>
        </row>
        <row r="89">
          <cell r="A89" t="str">
            <v>Newland</v>
          </cell>
          <cell r="C89">
            <v>25</v>
          </cell>
          <cell r="D89">
            <v>385</v>
          </cell>
          <cell r="E89">
            <v>15.4</v>
          </cell>
          <cell r="F89">
            <v>41</v>
          </cell>
          <cell r="G89">
            <v>2</v>
          </cell>
        </row>
        <row r="90">
          <cell r="A90" t="str">
            <v>Stevens</v>
          </cell>
          <cell r="C90">
            <v>13</v>
          </cell>
          <cell r="D90">
            <v>136</v>
          </cell>
          <cell r="E90">
            <v>10.461538461538462</v>
          </cell>
          <cell r="F90">
            <v>23</v>
          </cell>
          <cell r="G90">
            <v>0</v>
          </cell>
        </row>
        <row r="91">
          <cell r="A91" t="str">
            <v>Phillips</v>
          </cell>
          <cell r="C91">
            <v>7</v>
          </cell>
          <cell r="D91">
            <v>63</v>
          </cell>
          <cell r="E91">
            <v>9</v>
          </cell>
          <cell r="F91">
            <v>22</v>
          </cell>
          <cell r="G91">
            <v>0</v>
          </cell>
        </row>
        <row r="92">
          <cell r="A92" t="str">
            <v>McNeill</v>
          </cell>
          <cell r="C92">
            <v>3</v>
          </cell>
          <cell r="D92">
            <v>62</v>
          </cell>
          <cell r="E92">
            <v>20.666666666666668</v>
          </cell>
          <cell r="F92">
            <v>30</v>
          </cell>
          <cell r="G92">
            <v>0</v>
          </cell>
        </row>
        <row r="93">
          <cell r="A93" t="str">
            <v>Beasley</v>
          </cell>
          <cell r="C93">
            <v>6</v>
          </cell>
          <cell r="D93">
            <v>76</v>
          </cell>
          <cell r="E93">
            <v>12.666666666666666</v>
          </cell>
          <cell r="F93">
            <v>14</v>
          </cell>
          <cell r="G93">
            <v>1</v>
          </cell>
        </row>
        <row r="94">
          <cell r="A94" t="str">
            <v>DeGrenier</v>
          </cell>
          <cell r="C94">
            <v>3</v>
          </cell>
          <cell r="D94">
            <v>28</v>
          </cell>
          <cell r="E94">
            <v>9.333333333333334</v>
          </cell>
          <cell r="F94">
            <v>11</v>
          </cell>
          <cell r="G94">
            <v>0</v>
          </cell>
        </row>
        <row r="97">
          <cell r="A97" t="str">
            <v>McCullouch</v>
          </cell>
          <cell r="C97">
            <v>4</v>
          </cell>
          <cell r="D97">
            <v>11</v>
          </cell>
          <cell r="E97">
            <v>2.75</v>
          </cell>
          <cell r="F97">
            <v>7</v>
          </cell>
          <cell r="G97">
            <v>0</v>
          </cell>
        </row>
        <row r="98">
          <cell r="A98" t="str">
            <v>Thomas</v>
          </cell>
          <cell r="C98">
            <v>3</v>
          </cell>
          <cell r="D98">
            <v>6</v>
          </cell>
          <cell r="E98">
            <v>2</v>
          </cell>
          <cell r="F98">
            <v>6</v>
          </cell>
          <cell r="G98">
            <v>0</v>
          </cell>
        </row>
        <row r="102">
          <cell r="A102" t="str">
            <v>Manning</v>
          </cell>
          <cell r="C102">
            <v>257</v>
          </cell>
          <cell r="D102">
            <v>113</v>
          </cell>
          <cell r="E102">
            <v>43.96887159533074</v>
          </cell>
          <cell r="F102">
            <v>1320</v>
          </cell>
          <cell r="G102">
            <v>6</v>
          </cell>
          <cell r="H102">
            <v>41</v>
          </cell>
          <cell r="I102">
            <v>11</v>
          </cell>
          <cell r="J102">
            <v>2.3346303501945527</v>
          </cell>
          <cell r="K102">
            <v>4.280155642023346</v>
          </cell>
          <cell r="L102">
            <v>5.136186770428016</v>
          </cell>
          <cell r="M102">
            <v>50.07295719844359</v>
          </cell>
        </row>
        <row r="103">
          <cell r="A103" t="str">
            <v>Scott</v>
          </cell>
          <cell r="C103">
            <v>56</v>
          </cell>
          <cell r="D103">
            <v>19</v>
          </cell>
          <cell r="E103">
            <v>33.92857142857143</v>
          </cell>
          <cell r="F103">
            <v>323</v>
          </cell>
          <cell r="G103">
            <v>4</v>
          </cell>
          <cell r="H103">
            <v>58</v>
          </cell>
          <cell r="I103">
            <v>3</v>
          </cell>
          <cell r="J103">
            <v>7.142857142857142</v>
          </cell>
          <cell r="K103">
            <v>5.357142857142857</v>
          </cell>
          <cell r="L103">
            <v>5.767857142857143</v>
          </cell>
          <cell r="M103">
            <v>55.87797619047618</v>
          </cell>
        </row>
        <row r="104">
          <cell r="A104" t="str">
            <v>Cipa</v>
          </cell>
          <cell r="C104">
            <v>55</v>
          </cell>
          <cell r="D104">
            <v>12</v>
          </cell>
          <cell r="E104">
            <v>21.818181818181817</v>
          </cell>
          <cell r="F104">
            <v>97</v>
          </cell>
          <cell r="G104">
            <v>0</v>
          </cell>
          <cell r="H104">
            <v>18</v>
          </cell>
          <cell r="I104">
            <v>3</v>
          </cell>
          <cell r="J104">
            <v>0</v>
          </cell>
          <cell r="K104">
            <v>5.454545454545454</v>
          </cell>
          <cell r="L104">
            <v>1.7636363636363637</v>
          </cell>
          <cell r="M104">
            <v>16.856060606060606</v>
          </cell>
        </row>
        <row r="106">
          <cell r="A106" t="str">
            <v>Parker</v>
          </cell>
          <cell r="C106">
            <v>3</v>
          </cell>
          <cell r="D106">
            <v>1</v>
          </cell>
          <cell r="E106">
            <v>33.33333333333333</v>
          </cell>
          <cell r="F106">
            <v>52</v>
          </cell>
          <cell r="G106">
            <v>0</v>
          </cell>
          <cell r="H106">
            <v>52</v>
          </cell>
          <cell r="I106">
            <v>0</v>
          </cell>
          <cell r="J106">
            <v>0</v>
          </cell>
          <cell r="K106">
            <v>0</v>
          </cell>
          <cell r="L106">
            <v>17.333333333333332</v>
          </cell>
          <cell r="M106">
            <v>81.94444444444444</v>
          </cell>
        </row>
        <row r="109">
          <cell r="A109" t="str">
            <v>Stevens</v>
          </cell>
          <cell r="C109">
            <v>45</v>
          </cell>
          <cell r="D109">
            <v>6</v>
          </cell>
          <cell r="E109">
            <v>356</v>
          </cell>
          <cell r="F109">
            <v>7.911111111111111</v>
          </cell>
          <cell r="G109">
            <v>49</v>
          </cell>
          <cell r="H109">
            <v>0</v>
          </cell>
        </row>
        <row r="110">
          <cell r="A110" t="str">
            <v>Farasopoulos</v>
          </cell>
          <cell r="C110">
            <v>4</v>
          </cell>
          <cell r="D110">
            <v>0</v>
          </cell>
          <cell r="E110">
            <v>50</v>
          </cell>
          <cell r="F110">
            <v>12.5</v>
          </cell>
          <cell r="G110">
            <v>20</v>
          </cell>
          <cell r="H110">
            <v>0</v>
          </cell>
        </row>
        <row r="115">
          <cell r="A115" t="str">
            <v>Stevens</v>
          </cell>
          <cell r="C115">
            <v>48</v>
          </cell>
          <cell r="D115">
            <v>982</v>
          </cell>
          <cell r="E115">
            <v>20.458333333333332</v>
          </cell>
          <cell r="F115">
            <v>46</v>
          </cell>
          <cell r="G115">
            <v>0</v>
          </cell>
        </row>
        <row r="116">
          <cell r="A116" t="str">
            <v>Phillips</v>
          </cell>
          <cell r="C116">
            <v>5</v>
          </cell>
          <cell r="D116">
            <v>103</v>
          </cell>
          <cell r="E116">
            <v>20.6</v>
          </cell>
          <cell r="F116">
            <v>28</v>
          </cell>
          <cell r="G116">
            <v>0</v>
          </cell>
        </row>
        <row r="117">
          <cell r="A117" t="str">
            <v>Coleman</v>
          </cell>
          <cell r="C117">
            <v>2</v>
          </cell>
          <cell r="D117">
            <v>31</v>
          </cell>
          <cell r="E117">
            <v>15.5</v>
          </cell>
          <cell r="F117">
            <v>17</v>
          </cell>
          <cell r="G117">
            <v>0</v>
          </cell>
        </row>
        <row r="119">
          <cell r="A119" t="str">
            <v>Middleton</v>
          </cell>
          <cell r="C119">
            <v>2</v>
          </cell>
          <cell r="D119">
            <v>9</v>
          </cell>
          <cell r="E119">
            <v>4.5</v>
          </cell>
          <cell r="F119">
            <v>9</v>
          </cell>
          <cell r="G119">
            <v>0</v>
          </cell>
        </row>
        <row r="120">
          <cell r="A120" t="str">
            <v>E. Jackson</v>
          </cell>
          <cell r="C120">
            <v>1</v>
          </cell>
          <cell r="D120">
            <v>27</v>
          </cell>
          <cell r="E120">
            <v>27</v>
          </cell>
          <cell r="F120">
            <v>27</v>
          </cell>
          <cell r="G120">
            <v>0</v>
          </cell>
        </row>
        <row r="122">
          <cell r="A122" t="str">
            <v>Davis</v>
          </cell>
          <cell r="C122">
            <v>1</v>
          </cell>
          <cell r="D122">
            <v>14</v>
          </cell>
          <cell r="E122">
            <v>14</v>
          </cell>
          <cell r="F122">
            <v>14</v>
          </cell>
          <cell r="G122">
            <v>0</v>
          </cell>
        </row>
        <row r="123">
          <cell r="A123" t="str">
            <v>Kingrea</v>
          </cell>
          <cell r="C123">
            <v>1</v>
          </cell>
          <cell r="D123">
            <v>22</v>
          </cell>
          <cell r="E123">
            <v>22</v>
          </cell>
          <cell r="F123">
            <v>22</v>
          </cell>
          <cell r="G123">
            <v>0</v>
          </cell>
        </row>
        <row r="124">
          <cell r="A124" t="str">
            <v>Lawson</v>
          </cell>
          <cell r="C124">
            <v>1</v>
          </cell>
          <cell r="D124">
            <v>20</v>
          </cell>
          <cell r="E124">
            <v>20</v>
          </cell>
          <cell r="F124">
            <v>20</v>
          </cell>
          <cell r="G124">
            <v>0</v>
          </cell>
        </row>
        <row r="125">
          <cell r="A125" t="str">
            <v>Schmidt</v>
          </cell>
          <cell r="C125">
            <v>2</v>
          </cell>
          <cell r="D125">
            <v>45</v>
          </cell>
          <cell r="E125">
            <v>22.5</v>
          </cell>
          <cell r="F125">
            <v>23</v>
          </cell>
          <cell r="G125">
            <v>0</v>
          </cell>
        </row>
        <row r="129">
          <cell r="A129" t="str">
            <v>Blanchard</v>
          </cell>
          <cell r="C129">
            <v>88</v>
          </cell>
          <cell r="D129">
            <v>3605</v>
          </cell>
          <cell r="E129">
            <v>40.96590909090909</v>
          </cell>
          <cell r="F129">
            <v>84</v>
          </cell>
          <cell r="G129">
            <v>1</v>
          </cell>
        </row>
        <row r="130">
          <cell r="A130" t="str">
            <v>Gibbs</v>
          </cell>
          <cell r="C130">
            <v>3</v>
          </cell>
          <cell r="D130">
            <v>112</v>
          </cell>
          <cell r="E130">
            <v>37.333333333333336</v>
          </cell>
          <cell r="F130">
            <v>41</v>
          </cell>
          <cell r="G130">
            <v>0</v>
          </cell>
        </row>
        <row r="133">
          <cell r="A133" t="str">
            <v>McClard</v>
          </cell>
          <cell r="C133">
            <v>50</v>
          </cell>
          <cell r="D133">
            <v>0</v>
          </cell>
          <cell r="E133">
            <v>36</v>
          </cell>
          <cell r="F133">
            <v>15</v>
          </cell>
          <cell r="G133">
            <v>41.66666666666667</v>
          </cell>
          <cell r="H133">
            <v>52</v>
          </cell>
          <cell r="I133">
            <v>23</v>
          </cell>
          <cell r="J133">
            <v>22</v>
          </cell>
        </row>
        <row r="136">
          <cell r="A136" t="str">
            <v>E. Jackson</v>
          </cell>
          <cell r="C136">
            <v>3</v>
          </cell>
          <cell r="D136">
            <v>13</v>
          </cell>
          <cell r="E136">
            <v>4.333333333333333</v>
          </cell>
          <cell r="F136">
            <v>9</v>
          </cell>
          <cell r="G136">
            <v>0</v>
          </cell>
        </row>
        <row r="137">
          <cell r="A137" t="str">
            <v>Schmidt</v>
          </cell>
          <cell r="C137">
            <v>5</v>
          </cell>
          <cell r="D137">
            <v>16</v>
          </cell>
          <cell r="E137">
            <v>3.2</v>
          </cell>
          <cell r="F137">
            <v>17</v>
          </cell>
          <cell r="G137">
            <v>0</v>
          </cell>
        </row>
        <row r="138">
          <cell r="A138" t="str">
            <v>Myers</v>
          </cell>
          <cell r="C138">
            <v>3</v>
          </cell>
          <cell r="D138">
            <v>31</v>
          </cell>
          <cell r="E138">
            <v>10.333333333333334</v>
          </cell>
          <cell r="F138">
            <v>11</v>
          </cell>
          <cell r="G138">
            <v>0</v>
          </cell>
        </row>
        <row r="139">
          <cell r="A139" t="str">
            <v>Colman</v>
          </cell>
          <cell r="C139">
            <v>0</v>
          </cell>
          <cell r="D139">
            <v>0</v>
          </cell>
          <cell r="E139" t="e">
            <v>#DIV/0!</v>
          </cell>
          <cell r="F139">
            <v>0</v>
          </cell>
          <cell r="G139">
            <v>0</v>
          </cell>
        </row>
        <row r="140">
          <cell r="A140" t="str">
            <v>Federspiel</v>
          </cell>
          <cell r="C140">
            <v>2</v>
          </cell>
          <cell r="D140">
            <v>24</v>
          </cell>
          <cell r="E140">
            <v>12</v>
          </cell>
          <cell r="F140">
            <v>13</v>
          </cell>
          <cell r="G140">
            <v>0</v>
          </cell>
        </row>
        <row r="141">
          <cell r="A141" t="str">
            <v>Fuller</v>
          </cell>
          <cell r="C141">
            <v>2</v>
          </cell>
          <cell r="D141">
            <v>26</v>
          </cell>
          <cell r="E141">
            <v>13</v>
          </cell>
          <cell r="F141">
            <v>15</v>
          </cell>
          <cell r="G141">
            <v>0</v>
          </cell>
        </row>
        <row r="142">
          <cell r="A142" t="str">
            <v>Farasopoulos</v>
          </cell>
          <cell r="C142">
            <v>1</v>
          </cell>
          <cell r="D142">
            <v>18</v>
          </cell>
          <cell r="E142">
            <v>18</v>
          </cell>
          <cell r="F142">
            <v>18</v>
          </cell>
          <cell r="G142">
            <v>0</v>
          </cell>
        </row>
        <row r="143">
          <cell r="A143" t="str">
            <v>Moore</v>
          </cell>
          <cell r="C143">
            <v>2</v>
          </cell>
          <cell r="D143">
            <v>-3</v>
          </cell>
          <cell r="E143">
            <v>-1.5</v>
          </cell>
          <cell r="F143">
            <v>0</v>
          </cell>
          <cell r="G143">
            <v>0</v>
          </cell>
        </row>
        <row r="146">
          <cell r="A146" t="str">
            <v>Newsome</v>
          </cell>
          <cell r="C146">
            <v>7.5</v>
          </cell>
        </row>
        <row r="147">
          <cell r="A147" t="str">
            <v>D. Moore</v>
          </cell>
          <cell r="C147">
            <v>3.5</v>
          </cell>
        </row>
        <row r="148">
          <cell r="A148" t="str">
            <v>Federspiel</v>
          </cell>
          <cell r="C148">
            <v>1.5</v>
          </cell>
        </row>
        <row r="149">
          <cell r="A149" t="str">
            <v>Pollard</v>
          </cell>
          <cell r="C149">
            <v>7.5</v>
          </cell>
        </row>
        <row r="150">
          <cell r="A150" t="str">
            <v>J. Owens</v>
          </cell>
          <cell r="C150">
            <v>2</v>
          </cell>
        </row>
        <row r="151">
          <cell r="A151" t="str">
            <v>Colman</v>
          </cell>
          <cell r="C151">
            <v>3.5</v>
          </cell>
        </row>
        <row r="152">
          <cell r="A152" t="str">
            <v>T. Myers</v>
          </cell>
          <cell r="C152">
            <v>1</v>
          </cell>
        </row>
        <row r="153">
          <cell r="A153" t="str">
            <v>Baumgartner</v>
          </cell>
          <cell r="C153">
            <v>2.5</v>
          </cell>
        </row>
        <row r="154">
          <cell r="A154" t="str">
            <v>Elex Price</v>
          </cell>
          <cell r="C154">
            <v>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umulative Stats"/>
      <sheetName val="DAL"/>
      <sheetName val="SFO"/>
      <sheetName val="@NOS"/>
      <sheetName val="@NYG"/>
      <sheetName val="CHI"/>
      <sheetName val="NOS"/>
      <sheetName val="@PIT"/>
      <sheetName val="@MIA"/>
      <sheetName val="@LAR"/>
      <sheetName val="BAL"/>
      <sheetName val="@SFO"/>
      <sheetName val="LAR"/>
      <sheetName val="@MIN"/>
      <sheetName val="GBP"/>
      <sheetName val="Bills"/>
      <sheetName val="@Jets"/>
      <sheetName val="Formula"/>
    </sheetNames>
    <sheetDataSet>
      <sheetData sheetId="0">
        <row r="2">
          <cell r="E2">
            <v>2</v>
          </cell>
          <cell r="F2">
            <v>12</v>
          </cell>
        </row>
        <row r="6">
          <cell r="D6">
            <v>193</v>
          </cell>
          <cell r="M6">
            <v>296</v>
          </cell>
        </row>
        <row r="7">
          <cell r="D7">
            <v>89</v>
          </cell>
          <cell r="M7">
            <v>164</v>
          </cell>
        </row>
        <row r="8">
          <cell r="D8">
            <v>83</v>
          </cell>
          <cell r="M8">
            <v>106</v>
          </cell>
        </row>
        <row r="9">
          <cell r="D9">
            <v>21</v>
          </cell>
          <cell r="M9">
            <v>26</v>
          </cell>
        </row>
        <row r="11">
          <cell r="D11">
            <v>407</v>
          </cell>
          <cell r="M11">
            <v>539</v>
          </cell>
        </row>
        <row r="12">
          <cell r="D12">
            <v>1627</v>
          </cell>
          <cell r="M12">
            <v>2603</v>
          </cell>
        </row>
        <row r="13">
          <cell r="D13">
            <v>3.9975429975429977</v>
          </cell>
          <cell r="M13">
            <v>4.829313543599258</v>
          </cell>
        </row>
        <row r="15">
          <cell r="D15">
            <v>354</v>
          </cell>
          <cell r="M15">
            <v>351</v>
          </cell>
        </row>
        <row r="16">
          <cell r="D16">
            <v>184</v>
          </cell>
          <cell r="M16">
            <v>185</v>
          </cell>
        </row>
        <row r="17">
          <cell r="D17">
            <v>51.9774011299435</v>
          </cell>
          <cell r="M17">
            <v>52.70655270655271</v>
          </cell>
        </row>
        <row r="18">
          <cell r="D18">
            <v>1995</v>
          </cell>
          <cell r="M18">
            <v>2331</v>
          </cell>
        </row>
        <row r="19">
          <cell r="D19">
            <v>53</v>
          </cell>
          <cell r="M19">
            <v>29</v>
          </cell>
        </row>
        <row r="20">
          <cell r="D20">
            <v>360</v>
          </cell>
          <cell r="M20">
            <v>146</v>
          </cell>
        </row>
        <row r="21">
          <cell r="D21">
            <v>1635</v>
          </cell>
          <cell r="M21">
            <v>2185</v>
          </cell>
        </row>
        <row r="22">
          <cell r="D22">
            <v>4.017199017199017</v>
          </cell>
          <cell r="M22">
            <v>5.75</v>
          </cell>
        </row>
        <row r="23">
          <cell r="D23">
            <v>10.842391304347826</v>
          </cell>
          <cell r="M23">
            <v>12.6</v>
          </cell>
        </row>
        <row r="26">
          <cell r="D26">
            <v>3262</v>
          </cell>
          <cell r="M26">
            <v>4788</v>
          </cell>
        </row>
        <row r="27">
          <cell r="D27">
            <v>49.87737584304108</v>
          </cell>
          <cell r="M27">
            <v>54.36507936507936</v>
          </cell>
        </row>
        <row r="28">
          <cell r="D28">
            <v>50.12262415695892</v>
          </cell>
          <cell r="M28">
            <v>45.63492063492063</v>
          </cell>
        </row>
        <row r="30">
          <cell r="D30">
            <v>814</v>
          </cell>
          <cell r="M30">
            <v>919</v>
          </cell>
        </row>
        <row r="31">
          <cell r="D31">
            <v>4.007371007371007</v>
          </cell>
          <cell r="M31">
            <v>5.210010881392818</v>
          </cell>
        </row>
        <row r="34">
          <cell r="D34">
            <v>26</v>
          </cell>
          <cell r="M34">
            <v>22</v>
          </cell>
        </row>
        <row r="35">
          <cell r="D35">
            <v>342</v>
          </cell>
          <cell r="M35">
            <v>280</v>
          </cell>
        </row>
        <row r="36">
          <cell r="D36">
            <v>3</v>
          </cell>
          <cell r="M36">
            <v>1</v>
          </cell>
        </row>
        <row r="38">
          <cell r="D38">
            <v>80</v>
          </cell>
          <cell r="M38">
            <v>58</v>
          </cell>
        </row>
        <row r="39">
          <cell r="D39">
            <v>2991</v>
          </cell>
          <cell r="M39">
            <v>2147</v>
          </cell>
        </row>
        <row r="40">
          <cell r="D40">
            <v>37.3875</v>
          </cell>
          <cell r="M40">
            <v>37.01724137931034</v>
          </cell>
        </row>
        <row r="42">
          <cell r="D42">
            <v>33</v>
          </cell>
          <cell r="M42">
            <v>52</v>
          </cell>
        </row>
        <row r="43">
          <cell r="D43">
            <v>327</v>
          </cell>
          <cell r="M43">
            <v>500</v>
          </cell>
        </row>
        <row r="44">
          <cell r="D44">
            <v>9.909090909090908</v>
          </cell>
          <cell r="M44">
            <v>9.615384615384615</v>
          </cell>
        </row>
        <row r="45">
          <cell r="D45">
            <v>0</v>
          </cell>
          <cell r="M45">
            <v>0</v>
          </cell>
        </row>
        <row r="47">
          <cell r="D47">
            <v>67</v>
          </cell>
          <cell r="M47">
            <v>45</v>
          </cell>
        </row>
        <row r="48">
          <cell r="D48">
            <v>1534</v>
          </cell>
          <cell r="M48">
            <v>1063</v>
          </cell>
        </row>
        <row r="49">
          <cell r="D49">
            <v>22.895522388059703</v>
          </cell>
          <cell r="M49">
            <v>23.622222222222224</v>
          </cell>
        </row>
        <row r="50">
          <cell r="D50">
            <v>0</v>
          </cell>
          <cell r="M50">
            <v>0</v>
          </cell>
        </row>
        <row r="52">
          <cell r="D52">
            <v>93</v>
          </cell>
          <cell r="M52">
            <v>60</v>
          </cell>
        </row>
        <row r="53">
          <cell r="D53">
            <v>782</v>
          </cell>
          <cell r="M53">
            <v>489</v>
          </cell>
        </row>
        <row r="55">
          <cell r="D55">
            <v>37</v>
          </cell>
          <cell r="M55">
            <v>28</v>
          </cell>
        </row>
        <row r="56">
          <cell r="D56">
            <v>23</v>
          </cell>
          <cell r="M56">
            <v>13</v>
          </cell>
        </row>
        <row r="58">
          <cell r="D58">
            <v>148</v>
          </cell>
          <cell r="M58">
            <v>335</v>
          </cell>
        </row>
        <row r="59">
          <cell r="D59">
            <v>13</v>
          </cell>
          <cell r="M59">
            <v>42</v>
          </cell>
        </row>
        <row r="60">
          <cell r="D60">
            <v>3</v>
          </cell>
          <cell r="M60">
            <v>18</v>
          </cell>
        </row>
        <row r="61">
          <cell r="D61">
            <v>9</v>
          </cell>
          <cell r="M61">
            <v>19</v>
          </cell>
        </row>
        <row r="62">
          <cell r="D62">
            <v>1</v>
          </cell>
          <cell r="M62">
            <v>5</v>
          </cell>
        </row>
        <row r="63">
          <cell r="D63">
            <v>13</v>
          </cell>
          <cell r="M63">
            <v>36</v>
          </cell>
        </row>
        <row r="64">
          <cell r="D64">
            <v>0</v>
          </cell>
          <cell r="M64">
            <v>1</v>
          </cell>
        </row>
        <row r="65">
          <cell r="D65">
            <v>19</v>
          </cell>
          <cell r="M65">
            <v>16</v>
          </cell>
        </row>
        <row r="66">
          <cell r="D66">
            <v>23</v>
          </cell>
          <cell r="M66">
            <v>40</v>
          </cell>
        </row>
        <row r="67">
          <cell r="D67">
            <v>82.6086956521739</v>
          </cell>
          <cell r="M67">
            <v>40</v>
          </cell>
        </row>
        <row r="68">
          <cell r="M68" t="str">
            <v>32:09</v>
          </cell>
        </row>
        <row r="69">
          <cell r="M69">
            <v>45.19774011299435</v>
          </cell>
        </row>
        <row r="73">
          <cell r="A73" t="str">
            <v>Hampton</v>
          </cell>
          <cell r="C73">
            <v>86</v>
          </cell>
          <cell r="D73">
            <v>264</v>
          </cell>
          <cell r="E73">
            <v>3.0697674418604652</v>
          </cell>
          <cell r="F73">
            <v>33</v>
          </cell>
          <cell r="G73">
            <v>0</v>
          </cell>
        </row>
        <row r="74">
          <cell r="A74" t="str">
            <v>Malone</v>
          </cell>
          <cell r="C74">
            <v>109</v>
          </cell>
          <cell r="D74">
            <v>448</v>
          </cell>
          <cell r="E74">
            <v>4.110091743119266</v>
          </cell>
          <cell r="F74">
            <v>25</v>
          </cell>
          <cell r="G74">
            <v>1</v>
          </cell>
        </row>
        <row r="75">
          <cell r="A75" t="str">
            <v>Stanback</v>
          </cell>
          <cell r="C75">
            <v>69</v>
          </cell>
          <cell r="D75">
            <v>309</v>
          </cell>
          <cell r="E75">
            <v>4.478260869565218</v>
          </cell>
          <cell r="F75">
            <v>20</v>
          </cell>
          <cell r="G75">
            <v>2</v>
          </cell>
        </row>
        <row r="76">
          <cell r="A76" t="str">
            <v>Ray</v>
          </cell>
          <cell r="C76">
            <v>56</v>
          </cell>
          <cell r="D76">
            <v>195</v>
          </cell>
          <cell r="E76">
            <v>3.482142857142857</v>
          </cell>
          <cell r="F76">
            <v>17</v>
          </cell>
          <cell r="G76">
            <v>0</v>
          </cell>
        </row>
        <row r="77">
          <cell r="A77" t="str">
            <v>Lee</v>
          </cell>
          <cell r="C77">
            <v>18</v>
          </cell>
          <cell r="D77">
            <v>113</v>
          </cell>
          <cell r="E77">
            <v>6.277777777777778</v>
          </cell>
          <cell r="F77">
            <v>19</v>
          </cell>
          <cell r="G77">
            <v>0</v>
          </cell>
        </row>
        <row r="78">
          <cell r="A78" t="str">
            <v>Kendrick</v>
          </cell>
          <cell r="C78">
            <v>55</v>
          </cell>
          <cell r="D78">
            <v>209</v>
          </cell>
          <cell r="E78">
            <v>3.8</v>
          </cell>
          <cell r="F78">
            <v>19</v>
          </cell>
          <cell r="G78">
            <v>0</v>
          </cell>
        </row>
        <row r="79">
          <cell r="A79" t="str">
            <v>McGee</v>
          </cell>
          <cell r="C79">
            <v>7</v>
          </cell>
          <cell r="D79">
            <v>28</v>
          </cell>
          <cell r="E79">
            <v>4</v>
          </cell>
          <cell r="F79">
            <v>15</v>
          </cell>
          <cell r="G79">
            <v>0</v>
          </cell>
        </row>
        <row r="80">
          <cell r="A80" t="str">
            <v>Mitchell</v>
          </cell>
          <cell r="C80">
            <v>4</v>
          </cell>
          <cell r="D80">
            <v>54</v>
          </cell>
          <cell r="E80">
            <v>13.5</v>
          </cell>
          <cell r="F80">
            <v>26</v>
          </cell>
          <cell r="G80">
            <v>0</v>
          </cell>
        </row>
        <row r="81">
          <cell r="A81" t="str">
            <v>Sullivan</v>
          </cell>
          <cell r="C81">
            <v>1</v>
          </cell>
          <cell r="D81">
            <v>2</v>
          </cell>
          <cell r="E81">
            <v>2</v>
          </cell>
          <cell r="F81">
            <v>2</v>
          </cell>
          <cell r="G81">
            <v>0</v>
          </cell>
        </row>
        <row r="82">
          <cell r="A82" t="str">
            <v>Tinker</v>
          </cell>
          <cell r="C82">
            <v>1</v>
          </cell>
          <cell r="D82">
            <v>6</v>
          </cell>
          <cell r="E82">
            <v>6</v>
          </cell>
          <cell r="F82">
            <v>6</v>
          </cell>
          <cell r="G82">
            <v>0</v>
          </cell>
        </row>
        <row r="83">
          <cell r="A83" t="str">
            <v>McQuilken</v>
          </cell>
          <cell r="C83">
            <v>1</v>
          </cell>
          <cell r="D83">
            <v>-1</v>
          </cell>
          <cell r="E83">
            <v>-1</v>
          </cell>
          <cell r="F83">
            <v>0</v>
          </cell>
          <cell r="G83">
            <v>0</v>
          </cell>
        </row>
        <row r="87">
          <cell r="A87" t="str">
            <v>Burrow</v>
          </cell>
          <cell r="C87">
            <v>44</v>
          </cell>
          <cell r="D87">
            <v>704</v>
          </cell>
          <cell r="E87">
            <v>16</v>
          </cell>
          <cell r="F87">
            <v>38</v>
          </cell>
          <cell r="G87">
            <v>4</v>
          </cell>
        </row>
        <row r="88">
          <cell r="A88" t="str">
            <v>Mitchell</v>
          </cell>
          <cell r="C88">
            <v>30</v>
          </cell>
          <cell r="D88">
            <v>493</v>
          </cell>
          <cell r="E88">
            <v>16.433333333333334</v>
          </cell>
          <cell r="F88">
            <v>50</v>
          </cell>
          <cell r="G88">
            <v>5</v>
          </cell>
        </row>
        <row r="89">
          <cell r="A89" t="str">
            <v>Malone</v>
          </cell>
          <cell r="C89">
            <v>35</v>
          </cell>
          <cell r="D89">
            <v>180</v>
          </cell>
          <cell r="E89">
            <v>5.142857142857143</v>
          </cell>
          <cell r="F89">
            <v>15</v>
          </cell>
          <cell r="G89">
            <v>0</v>
          </cell>
        </row>
        <row r="90">
          <cell r="A90" t="str">
            <v>Hampton</v>
          </cell>
          <cell r="C90">
            <v>15</v>
          </cell>
          <cell r="D90">
            <v>114</v>
          </cell>
          <cell r="E90">
            <v>7.6</v>
          </cell>
          <cell r="F90">
            <v>19</v>
          </cell>
          <cell r="G90">
            <v>0</v>
          </cell>
        </row>
        <row r="91">
          <cell r="A91" t="str">
            <v>Kendrick</v>
          </cell>
          <cell r="C91">
            <v>12</v>
          </cell>
          <cell r="D91">
            <v>87</v>
          </cell>
          <cell r="E91">
            <v>7.25</v>
          </cell>
          <cell r="F91">
            <v>24</v>
          </cell>
          <cell r="G91">
            <v>0</v>
          </cell>
        </row>
        <row r="92">
          <cell r="A92" t="str">
            <v>Dodd</v>
          </cell>
          <cell r="C92">
            <v>17</v>
          </cell>
          <cell r="D92">
            <v>178</v>
          </cell>
          <cell r="E92">
            <v>10.470588235294118</v>
          </cell>
          <cell r="F92">
            <v>27</v>
          </cell>
          <cell r="G92">
            <v>0</v>
          </cell>
        </row>
        <row r="93">
          <cell r="A93" t="str">
            <v>Ray</v>
          </cell>
          <cell r="C93">
            <v>15</v>
          </cell>
          <cell r="D93">
            <v>85</v>
          </cell>
          <cell r="E93">
            <v>5.666666666666667</v>
          </cell>
          <cell r="F93">
            <v>16</v>
          </cell>
          <cell r="G93">
            <v>0</v>
          </cell>
        </row>
        <row r="94">
          <cell r="A94" t="str">
            <v>Stanback</v>
          </cell>
          <cell r="C94">
            <v>5</v>
          </cell>
          <cell r="D94">
            <v>43</v>
          </cell>
          <cell r="E94">
            <v>8.6</v>
          </cell>
          <cell r="F94">
            <v>14</v>
          </cell>
          <cell r="G94">
            <v>0</v>
          </cell>
        </row>
        <row r="95">
          <cell r="A95" t="str">
            <v>Neal</v>
          </cell>
          <cell r="C95">
            <v>10</v>
          </cell>
          <cell r="D95">
            <v>98</v>
          </cell>
          <cell r="E95">
            <v>9.8</v>
          </cell>
          <cell r="F95">
            <v>14</v>
          </cell>
          <cell r="G95">
            <v>0</v>
          </cell>
        </row>
        <row r="97">
          <cell r="A97" t="str">
            <v>Tinker</v>
          </cell>
          <cell r="C97">
            <v>1</v>
          </cell>
          <cell r="D97">
            <v>13</v>
          </cell>
          <cell r="E97">
            <v>13</v>
          </cell>
          <cell r="F97">
            <v>13</v>
          </cell>
          <cell r="G97">
            <v>0</v>
          </cell>
        </row>
        <row r="102">
          <cell r="A102" t="str">
            <v>Lee</v>
          </cell>
          <cell r="C102">
            <v>188</v>
          </cell>
          <cell r="D102">
            <v>92</v>
          </cell>
          <cell r="E102">
            <v>48.93617021276596</v>
          </cell>
          <cell r="F102">
            <v>946</v>
          </cell>
          <cell r="G102">
            <v>4</v>
          </cell>
          <cell r="H102">
            <v>40</v>
          </cell>
          <cell r="I102">
            <v>10</v>
          </cell>
          <cell r="J102">
            <v>2.127659574468085</v>
          </cell>
          <cell r="K102">
            <v>5.319148936170213</v>
          </cell>
          <cell r="L102">
            <v>5.031914893617022</v>
          </cell>
          <cell r="M102">
            <v>48.758865248226954</v>
          </cell>
        </row>
        <row r="103">
          <cell r="A103" t="str">
            <v>Sullivan</v>
          </cell>
          <cell r="C103">
            <v>85</v>
          </cell>
          <cell r="D103">
            <v>54</v>
          </cell>
          <cell r="E103">
            <v>63.52941176470588</v>
          </cell>
          <cell r="F103">
            <v>650</v>
          </cell>
          <cell r="G103">
            <v>5</v>
          </cell>
          <cell r="H103">
            <v>50</v>
          </cell>
          <cell r="I103">
            <v>4</v>
          </cell>
          <cell r="J103">
            <v>5.88235294117647</v>
          </cell>
          <cell r="K103">
            <v>4.705882352941177</v>
          </cell>
          <cell r="L103">
            <v>7.647058823529412</v>
          </cell>
          <cell r="M103">
            <v>86.88725490196077</v>
          </cell>
        </row>
        <row r="104">
          <cell r="A104" t="str">
            <v>McQuilken</v>
          </cell>
          <cell r="C104">
            <v>81</v>
          </cell>
          <cell r="D104">
            <v>38</v>
          </cell>
          <cell r="E104">
            <v>46.913580246913575</v>
          </cell>
          <cell r="F104">
            <v>399</v>
          </cell>
          <cell r="G104">
            <v>0</v>
          </cell>
          <cell r="H104">
            <v>28</v>
          </cell>
          <cell r="I104">
            <v>12</v>
          </cell>
          <cell r="J104">
            <v>0</v>
          </cell>
          <cell r="K104">
            <v>14.814814814814813</v>
          </cell>
          <cell r="L104">
            <v>4.925925925925926</v>
          </cell>
          <cell r="M104">
            <v>22.119341563786005</v>
          </cell>
        </row>
        <row r="108">
          <cell r="A108" t="str">
            <v>Dodd</v>
          </cell>
          <cell r="C108">
            <v>18</v>
          </cell>
          <cell r="D108">
            <v>0</v>
          </cell>
          <cell r="E108">
            <v>196</v>
          </cell>
          <cell r="F108">
            <v>10.88888888888889</v>
          </cell>
          <cell r="G108">
            <v>29</v>
          </cell>
          <cell r="H108">
            <v>0</v>
          </cell>
        </row>
        <row r="109">
          <cell r="A109" t="str">
            <v>Tinker</v>
          </cell>
          <cell r="C109">
            <v>9</v>
          </cell>
          <cell r="D109">
            <v>0</v>
          </cell>
          <cell r="E109">
            <v>91</v>
          </cell>
          <cell r="F109">
            <v>10.11111111111111</v>
          </cell>
          <cell r="G109">
            <v>18</v>
          </cell>
          <cell r="H109">
            <v>0</v>
          </cell>
        </row>
        <row r="110">
          <cell r="A110" t="str">
            <v>R. Brown</v>
          </cell>
          <cell r="C110">
            <v>5</v>
          </cell>
          <cell r="D110">
            <v>0</v>
          </cell>
          <cell r="E110">
            <v>40</v>
          </cell>
          <cell r="F110">
            <v>8</v>
          </cell>
          <cell r="G110">
            <v>10</v>
          </cell>
          <cell r="H110">
            <v>0</v>
          </cell>
        </row>
        <row r="111">
          <cell r="A111" t="str">
            <v>Fritsch</v>
          </cell>
          <cell r="C111">
            <v>1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</row>
        <row r="114">
          <cell r="A114" t="str">
            <v>Tinker</v>
          </cell>
          <cell r="C114">
            <v>44</v>
          </cell>
          <cell r="D114">
            <v>1045</v>
          </cell>
          <cell r="E114">
            <v>23.75</v>
          </cell>
          <cell r="F114">
            <v>68</v>
          </cell>
          <cell r="G114">
            <v>0</v>
          </cell>
        </row>
        <row r="115">
          <cell r="A115" t="str">
            <v>Geredine</v>
          </cell>
          <cell r="C115">
            <v>12</v>
          </cell>
          <cell r="D115">
            <v>262</v>
          </cell>
          <cell r="E115">
            <v>21.833333333333332</v>
          </cell>
          <cell r="F115">
            <v>32</v>
          </cell>
          <cell r="G115">
            <v>0</v>
          </cell>
        </row>
        <row r="116">
          <cell r="A116" t="str">
            <v>McGee</v>
          </cell>
          <cell r="C116">
            <v>6</v>
          </cell>
          <cell r="D116">
            <v>105</v>
          </cell>
          <cell r="E116">
            <v>17.5</v>
          </cell>
          <cell r="F116">
            <v>22</v>
          </cell>
          <cell r="G116">
            <v>0</v>
          </cell>
        </row>
        <row r="117">
          <cell r="A117" t="str">
            <v>Byas</v>
          </cell>
          <cell r="C117">
            <v>3</v>
          </cell>
          <cell r="D117">
            <v>113</v>
          </cell>
          <cell r="E117">
            <v>37.666666666666664</v>
          </cell>
          <cell r="F117">
            <v>43</v>
          </cell>
          <cell r="G117">
            <v>0</v>
          </cell>
        </row>
        <row r="118">
          <cell r="A118" t="str">
            <v>Mitchell</v>
          </cell>
          <cell r="C118">
            <v>1</v>
          </cell>
          <cell r="D118">
            <v>9</v>
          </cell>
          <cell r="E118">
            <v>9</v>
          </cell>
          <cell r="F118">
            <v>9</v>
          </cell>
          <cell r="G118">
            <v>0</v>
          </cell>
        </row>
        <row r="121">
          <cell r="A121" t="str">
            <v>Childs</v>
          </cell>
          <cell r="C121">
            <v>1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</row>
        <row r="125">
          <cell r="A125" t="str">
            <v>James</v>
          </cell>
          <cell r="C125">
            <v>80</v>
          </cell>
          <cell r="D125">
            <v>2991</v>
          </cell>
          <cell r="E125">
            <v>37.3875</v>
          </cell>
          <cell r="F125">
            <v>64</v>
          </cell>
          <cell r="G125">
            <v>2</v>
          </cell>
        </row>
        <row r="129">
          <cell r="A129" t="str">
            <v>Mike-Mayer</v>
          </cell>
          <cell r="C129">
            <v>45</v>
          </cell>
          <cell r="D129">
            <v>0</v>
          </cell>
          <cell r="E129">
            <v>23</v>
          </cell>
          <cell r="F129">
            <v>19</v>
          </cell>
          <cell r="G129">
            <v>82.6086956521739</v>
          </cell>
          <cell r="H129">
            <v>46</v>
          </cell>
          <cell r="I129">
            <v>13</v>
          </cell>
          <cell r="J129">
            <v>13</v>
          </cell>
        </row>
        <row r="132">
          <cell r="A132" t="str">
            <v>R. Brown</v>
          </cell>
          <cell r="C132">
            <v>10</v>
          </cell>
          <cell r="D132">
            <v>197</v>
          </cell>
          <cell r="E132">
            <v>19.7</v>
          </cell>
          <cell r="F132">
            <v>61</v>
          </cell>
          <cell r="G132">
            <v>0</v>
          </cell>
        </row>
        <row r="133">
          <cell r="A133" t="str">
            <v>Ellis</v>
          </cell>
          <cell r="C133">
            <v>2</v>
          </cell>
          <cell r="D133">
            <v>7</v>
          </cell>
          <cell r="E133">
            <v>3.5</v>
          </cell>
          <cell r="F133">
            <v>4</v>
          </cell>
          <cell r="G133">
            <v>0</v>
          </cell>
        </row>
        <row r="134">
          <cell r="A134" t="str">
            <v>Hansen</v>
          </cell>
          <cell r="C134">
            <v>4</v>
          </cell>
          <cell r="D134">
            <v>-6</v>
          </cell>
          <cell r="E134">
            <v>-1.5</v>
          </cell>
          <cell r="F134">
            <v>0</v>
          </cell>
          <cell r="G134">
            <v>0</v>
          </cell>
        </row>
        <row r="135">
          <cell r="A135" t="str">
            <v>Brezina</v>
          </cell>
          <cell r="C135">
            <v>1</v>
          </cell>
          <cell r="D135">
            <v>11</v>
          </cell>
          <cell r="E135">
            <v>11</v>
          </cell>
          <cell r="F135">
            <v>11</v>
          </cell>
          <cell r="G135">
            <v>0</v>
          </cell>
        </row>
        <row r="136">
          <cell r="A136" t="str">
            <v>Nobis</v>
          </cell>
          <cell r="C136">
            <v>2</v>
          </cell>
          <cell r="D136">
            <v>18</v>
          </cell>
          <cell r="E136">
            <v>9</v>
          </cell>
          <cell r="F136">
            <v>11</v>
          </cell>
          <cell r="G136">
            <v>0</v>
          </cell>
        </row>
        <row r="137">
          <cell r="A137" t="str">
            <v>Hayes</v>
          </cell>
          <cell r="C137">
            <v>1</v>
          </cell>
          <cell r="D137">
            <v>3</v>
          </cell>
          <cell r="E137">
            <v>3</v>
          </cell>
          <cell r="F137">
            <v>3</v>
          </cell>
          <cell r="G137">
            <v>0</v>
          </cell>
        </row>
        <row r="138">
          <cell r="A138" t="str">
            <v>Lawrence</v>
          </cell>
          <cell r="C138">
            <v>1</v>
          </cell>
          <cell r="D138">
            <v>-1</v>
          </cell>
          <cell r="E138">
            <v>-1</v>
          </cell>
          <cell r="F138">
            <v>0</v>
          </cell>
          <cell r="G138">
            <v>0</v>
          </cell>
        </row>
        <row r="139">
          <cell r="A139" t="str">
            <v>Zook</v>
          </cell>
          <cell r="C139">
            <v>1</v>
          </cell>
          <cell r="D139">
            <v>51</v>
          </cell>
          <cell r="E139">
            <v>51</v>
          </cell>
          <cell r="F139">
            <v>51</v>
          </cell>
          <cell r="G139">
            <v>1</v>
          </cell>
        </row>
        <row r="142">
          <cell r="A142" t="str">
            <v>Humphrey</v>
          </cell>
          <cell r="C142">
            <v>11.5</v>
          </cell>
        </row>
        <row r="143">
          <cell r="A143" t="str">
            <v>M. Lewis</v>
          </cell>
          <cell r="C143">
            <v>2.5</v>
          </cell>
        </row>
        <row r="144">
          <cell r="A144" t="str">
            <v>Tilleman</v>
          </cell>
          <cell r="C144">
            <v>9.5</v>
          </cell>
        </row>
        <row r="145">
          <cell r="A145" t="str">
            <v>Zook</v>
          </cell>
          <cell r="C145">
            <v>4.5</v>
          </cell>
        </row>
        <row r="146">
          <cell r="A146" t="str">
            <v>Brezna</v>
          </cell>
          <cell r="C146">
            <v>0</v>
          </cell>
        </row>
        <row r="147">
          <cell r="A147" t="str">
            <v>C. Walker</v>
          </cell>
          <cell r="C147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umulative Stats"/>
      <sheetName val="@NYG"/>
      <sheetName val="STL"/>
      <sheetName val="DEN"/>
      <sheetName val="@CIN"/>
      <sheetName val="MIA"/>
      <sheetName val="NYG"/>
      <sheetName val="@STL"/>
      <sheetName val="@GBP"/>
      <sheetName val="@PHI"/>
      <sheetName val="DAL"/>
      <sheetName val="PHI"/>
      <sheetName val="@DAL"/>
      <sheetName val="@LAR"/>
      <sheetName val="CHI"/>
      <sheetName val="Bills"/>
      <sheetName val="@Jets"/>
      <sheetName val="Formula"/>
    </sheetNames>
    <sheetDataSet>
      <sheetData sheetId="0">
        <row r="2">
          <cell r="E2">
            <v>8</v>
          </cell>
          <cell r="F2">
            <v>6</v>
          </cell>
        </row>
        <row r="6">
          <cell r="D6">
            <v>239</v>
          </cell>
          <cell r="M6">
            <v>188</v>
          </cell>
        </row>
        <row r="7">
          <cell r="D7">
            <v>96</v>
          </cell>
          <cell r="M7">
            <v>82</v>
          </cell>
        </row>
        <row r="8">
          <cell r="D8">
            <v>128</v>
          </cell>
          <cell r="M8">
            <v>87</v>
          </cell>
        </row>
        <row r="9">
          <cell r="D9">
            <v>15</v>
          </cell>
          <cell r="M9">
            <v>19</v>
          </cell>
        </row>
        <row r="11">
          <cell r="D11">
            <v>454</v>
          </cell>
          <cell r="M11">
            <v>463</v>
          </cell>
        </row>
        <row r="12">
          <cell r="D12">
            <v>1637</v>
          </cell>
          <cell r="M12">
            <v>1677</v>
          </cell>
        </row>
        <row r="13">
          <cell r="D13">
            <v>3.605726872246696</v>
          </cell>
          <cell r="M13">
            <v>3.6220302375809936</v>
          </cell>
        </row>
        <row r="15">
          <cell r="D15">
            <v>428</v>
          </cell>
          <cell r="M15">
            <v>366</v>
          </cell>
        </row>
        <row r="16">
          <cell r="D16">
            <v>244</v>
          </cell>
          <cell r="M16">
            <v>167</v>
          </cell>
        </row>
        <row r="17">
          <cell r="D17">
            <v>57.009345794392516</v>
          </cell>
          <cell r="M17">
            <v>45.62841530054645</v>
          </cell>
        </row>
        <row r="18">
          <cell r="D18">
            <v>3254</v>
          </cell>
          <cell r="M18">
            <v>2072</v>
          </cell>
        </row>
        <row r="19">
          <cell r="D19">
            <v>26</v>
          </cell>
          <cell r="M19">
            <v>32</v>
          </cell>
        </row>
        <row r="20">
          <cell r="D20">
            <v>182</v>
          </cell>
          <cell r="M20">
            <v>205</v>
          </cell>
        </row>
        <row r="21">
          <cell r="D21">
            <v>3072</v>
          </cell>
          <cell r="M21">
            <v>1867</v>
          </cell>
        </row>
        <row r="22">
          <cell r="D22">
            <v>6.766519823788546</v>
          </cell>
          <cell r="M22">
            <v>4.690954773869347</v>
          </cell>
        </row>
        <row r="23">
          <cell r="D23">
            <v>13.336065573770492</v>
          </cell>
          <cell r="M23">
            <v>12.407185628742514</v>
          </cell>
        </row>
        <row r="26">
          <cell r="D26">
            <v>4709</v>
          </cell>
          <cell r="M26">
            <v>3544</v>
          </cell>
        </row>
        <row r="27">
          <cell r="D27">
            <v>34.76321936716925</v>
          </cell>
          <cell r="M27">
            <v>47.31941309255079</v>
          </cell>
        </row>
        <row r="28">
          <cell r="D28">
            <v>65.23678063283074</v>
          </cell>
          <cell r="M28">
            <v>52.68058690744921</v>
          </cell>
        </row>
        <row r="30">
          <cell r="D30">
            <v>908</v>
          </cell>
          <cell r="M30">
            <v>861</v>
          </cell>
        </row>
        <row r="31">
          <cell r="D31">
            <v>5.186123348017621</v>
          </cell>
          <cell r="M31">
            <v>4.116144018583043</v>
          </cell>
        </row>
        <row r="34">
          <cell r="D34">
            <v>7</v>
          </cell>
          <cell r="M34">
            <v>19</v>
          </cell>
        </row>
        <row r="35">
          <cell r="D35">
            <v>22</v>
          </cell>
          <cell r="M35">
            <v>209</v>
          </cell>
        </row>
        <row r="36">
          <cell r="D36">
            <v>0</v>
          </cell>
          <cell r="M36">
            <v>0</v>
          </cell>
        </row>
        <row r="38">
          <cell r="D38">
            <v>93</v>
          </cell>
          <cell r="M38">
            <v>98</v>
          </cell>
        </row>
        <row r="39">
          <cell r="D39">
            <v>3349</v>
          </cell>
          <cell r="M39">
            <v>3613</v>
          </cell>
        </row>
        <row r="40">
          <cell r="D40">
            <v>36.01075268817204</v>
          </cell>
          <cell r="M40">
            <v>36.86734693877551</v>
          </cell>
        </row>
        <row r="42">
          <cell r="D42">
            <v>51</v>
          </cell>
          <cell r="M42">
            <v>53</v>
          </cell>
        </row>
        <row r="43">
          <cell r="D43">
            <v>524</v>
          </cell>
          <cell r="M43">
            <v>473</v>
          </cell>
        </row>
        <row r="44">
          <cell r="D44">
            <v>10.27450980392157</v>
          </cell>
          <cell r="M44">
            <v>8.924528301886792</v>
          </cell>
        </row>
        <row r="45">
          <cell r="D45">
            <v>1</v>
          </cell>
          <cell r="M45">
            <v>0</v>
          </cell>
        </row>
        <row r="47">
          <cell r="D47">
            <v>46</v>
          </cell>
          <cell r="M47">
            <v>56</v>
          </cell>
        </row>
        <row r="48">
          <cell r="D48">
            <v>1101</v>
          </cell>
          <cell r="M48">
            <v>1163</v>
          </cell>
        </row>
        <row r="49">
          <cell r="D49">
            <v>23.934782608695652</v>
          </cell>
          <cell r="M49">
            <v>20.767857142857142</v>
          </cell>
        </row>
        <row r="50">
          <cell r="D50">
            <v>0</v>
          </cell>
          <cell r="M50">
            <v>0</v>
          </cell>
        </row>
        <row r="52">
          <cell r="D52">
            <v>81</v>
          </cell>
          <cell r="M52">
            <v>70</v>
          </cell>
        </row>
        <row r="53">
          <cell r="D53">
            <v>730</v>
          </cell>
          <cell r="M53">
            <v>497</v>
          </cell>
        </row>
        <row r="55">
          <cell r="D55">
            <v>28</v>
          </cell>
          <cell r="M55">
            <v>30</v>
          </cell>
        </row>
        <row r="56">
          <cell r="D56">
            <v>15</v>
          </cell>
          <cell r="M56">
            <v>12</v>
          </cell>
        </row>
        <row r="58">
          <cell r="D58">
            <v>296</v>
          </cell>
          <cell r="M58">
            <v>209</v>
          </cell>
        </row>
        <row r="59">
          <cell r="D59">
            <v>37</v>
          </cell>
          <cell r="M59">
            <v>23</v>
          </cell>
        </row>
        <row r="60">
          <cell r="D60">
            <v>12</v>
          </cell>
          <cell r="M60">
            <v>9</v>
          </cell>
        </row>
        <row r="61">
          <cell r="D61">
            <v>23</v>
          </cell>
          <cell r="M61">
            <v>13</v>
          </cell>
        </row>
        <row r="62">
          <cell r="D62">
            <v>2</v>
          </cell>
          <cell r="M62">
            <v>1</v>
          </cell>
        </row>
        <row r="63">
          <cell r="D63">
            <v>32</v>
          </cell>
          <cell r="M63">
            <v>21</v>
          </cell>
        </row>
        <row r="64">
          <cell r="D64">
            <v>0</v>
          </cell>
          <cell r="M64">
            <v>0</v>
          </cell>
        </row>
        <row r="65">
          <cell r="D65">
            <v>14</v>
          </cell>
          <cell r="M65">
            <v>17</v>
          </cell>
        </row>
        <row r="66">
          <cell r="D66">
            <v>26</v>
          </cell>
          <cell r="M66">
            <v>28</v>
          </cell>
        </row>
        <row r="67">
          <cell r="D67">
            <v>53.84615384615385</v>
          </cell>
          <cell r="M67">
            <v>60.71428571428571</v>
          </cell>
        </row>
        <row r="68">
          <cell r="M68" t="str">
            <v>29:06</v>
          </cell>
        </row>
        <row r="69">
          <cell r="M69">
            <v>30.23255813953488</v>
          </cell>
        </row>
        <row r="73">
          <cell r="A73" t="str">
            <v>L. Brown</v>
          </cell>
          <cell r="C73">
            <v>136</v>
          </cell>
          <cell r="D73">
            <v>435</v>
          </cell>
          <cell r="E73">
            <v>3.198529411764706</v>
          </cell>
          <cell r="F73">
            <v>21</v>
          </cell>
          <cell r="G73">
            <v>4</v>
          </cell>
        </row>
        <row r="74">
          <cell r="A74" t="str">
            <v>Denson</v>
          </cell>
          <cell r="C74">
            <v>113</v>
          </cell>
          <cell r="D74">
            <v>439</v>
          </cell>
          <cell r="E74">
            <v>3.8849557522123894</v>
          </cell>
          <cell r="F74">
            <v>19</v>
          </cell>
          <cell r="G74">
            <v>4</v>
          </cell>
        </row>
        <row r="75">
          <cell r="A75" t="str">
            <v>D. Thomas</v>
          </cell>
          <cell r="C75">
            <v>91</v>
          </cell>
          <cell r="D75">
            <v>290</v>
          </cell>
          <cell r="E75">
            <v>3.1868131868131866</v>
          </cell>
          <cell r="F75">
            <v>43</v>
          </cell>
          <cell r="G75">
            <v>2</v>
          </cell>
        </row>
        <row r="76">
          <cell r="A76" t="str">
            <v>L. Smith</v>
          </cell>
          <cell r="C76">
            <v>55</v>
          </cell>
          <cell r="D76">
            <v>225</v>
          </cell>
          <cell r="E76">
            <v>4.090909090909091</v>
          </cell>
          <cell r="F76">
            <v>30</v>
          </cell>
          <cell r="G76">
            <v>1</v>
          </cell>
        </row>
        <row r="77">
          <cell r="A77" t="str">
            <v>Evans</v>
          </cell>
          <cell r="C77">
            <v>33</v>
          </cell>
          <cell r="D77">
            <v>126</v>
          </cell>
          <cell r="E77">
            <v>3.8181818181818183</v>
          </cell>
          <cell r="F77">
            <v>22</v>
          </cell>
          <cell r="G77">
            <v>0</v>
          </cell>
        </row>
        <row r="78">
          <cell r="A78" t="str">
            <v>Kilmer</v>
          </cell>
          <cell r="C78">
            <v>9</v>
          </cell>
          <cell r="D78">
            <v>88</v>
          </cell>
          <cell r="E78">
            <v>9.777777777777779</v>
          </cell>
          <cell r="F78">
            <v>24</v>
          </cell>
          <cell r="G78">
            <v>1</v>
          </cell>
        </row>
        <row r="79">
          <cell r="A79" t="str">
            <v>Cunningham</v>
          </cell>
          <cell r="C79">
            <v>7</v>
          </cell>
          <cell r="D79">
            <v>47</v>
          </cell>
          <cell r="E79">
            <v>6.714285714285714</v>
          </cell>
          <cell r="F79">
            <v>25</v>
          </cell>
          <cell r="G79">
            <v>0</v>
          </cell>
        </row>
        <row r="80">
          <cell r="A80" t="str">
            <v>Jurgensen</v>
          </cell>
          <cell r="C80">
            <v>6</v>
          </cell>
          <cell r="D80">
            <v>-6</v>
          </cell>
          <cell r="E80">
            <v>-1</v>
          </cell>
          <cell r="F80">
            <v>2</v>
          </cell>
          <cell r="G80">
            <v>0</v>
          </cell>
        </row>
        <row r="82">
          <cell r="A82" t="str">
            <v>C. Taylor</v>
          </cell>
          <cell r="C82">
            <v>1</v>
          </cell>
          <cell r="D82">
            <v>-7</v>
          </cell>
          <cell r="E82">
            <v>-7</v>
          </cell>
          <cell r="F82">
            <v>0</v>
          </cell>
          <cell r="G82">
            <v>0</v>
          </cell>
        </row>
        <row r="83">
          <cell r="A83" t="str">
            <v>J. Smith</v>
          </cell>
          <cell r="C83">
            <v>1</v>
          </cell>
          <cell r="D83">
            <v>12</v>
          </cell>
          <cell r="E83">
            <v>12</v>
          </cell>
          <cell r="F83">
            <v>12</v>
          </cell>
          <cell r="G83">
            <v>0</v>
          </cell>
        </row>
        <row r="84">
          <cell r="A84" t="str">
            <v>Grant</v>
          </cell>
          <cell r="C84">
            <v>2</v>
          </cell>
          <cell r="D84">
            <v>-12</v>
          </cell>
          <cell r="E84">
            <v>-6</v>
          </cell>
          <cell r="F84">
            <v>-3</v>
          </cell>
          <cell r="G84">
            <v>0</v>
          </cell>
        </row>
        <row r="88">
          <cell r="A88" t="str">
            <v>C. Taylor</v>
          </cell>
          <cell r="C88">
            <v>66</v>
          </cell>
          <cell r="D88">
            <v>1073</v>
          </cell>
          <cell r="E88">
            <v>16.257575757575758</v>
          </cell>
          <cell r="F88">
            <v>65</v>
          </cell>
          <cell r="G88">
            <v>7</v>
          </cell>
        </row>
        <row r="89">
          <cell r="A89" t="str">
            <v>J. Smith</v>
          </cell>
          <cell r="C89">
            <v>43</v>
          </cell>
          <cell r="D89">
            <v>514</v>
          </cell>
          <cell r="E89">
            <v>11.953488372093023</v>
          </cell>
          <cell r="F89">
            <v>44</v>
          </cell>
          <cell r="G89">
            <v>7</v>
          </cell>
        </row>
        <row r="90">
          <cell r="A90" t="str">
            <v>Jefferson</v>
          </cell>
          <cell r="C90">
            <v>47</v>
          </cell>
          <cell r="D90">
            <v>784</v>
          </cell>
          <cell r="E90">
            <v>16.680851063829788</v>
          </cell>
          <cell r="F90">
            <v>52</v>
          </cell>
          <cell r="G90">
            <v>4</v>
          </cell>
        </row>
        <row r="91">
          <cell r="A91" t="str">
            <v>L. Brown</v>
          </cell>
          <cell r="C91">
            <v>28</v>
          </cell>
          <cell r="D91">
            <v>306</v>
          </cell>
          <cell r="E91">
            <v>10.928571428571429</v>
          </cell>
          <cell r="F91">
            <v>46</v>
          </cell>
          <cell r="G91">
            <v>1</v>
          </cell>
        </row>
        <row r="92">
          <cell r="A92" t="str">
            <v>Denson</v>
          </cell>
          <cell r="C92">
            <v>27</v>
          </cell>
          <cell r="D92">
            <v>176</v>
          </cell>
          <cell r="E92">
            <v>6.518518518518518</v>
          </cell>
          <cell r="F92">
            <v>38</v>
          </cell>
          <cell r="G92">
            <v>1</v>
          </cell>
        </row>
        <row r="93">
          <cell r="A93" t="str">
            <v>L. Smith</v>
          </cell>
          <cell r="C93">
            <v>13</v>
          </cell>
          <cell r="D93">
            <v>148</v>
          </cell>
          <cell r="E93">
            <v>11.384615384615385</v>
          </cell>
          <cell r="F93">
            <v>34</v>
          </cell>
          <cell r="G93">
            <v>1</v>
          </cell>
        </row>
        <row r="94">
          <cell r="A94" t="str">
            <v>D. Thomas</v>
          </cell>
          <cell r="C94">
            <v>4</v>
          </cell>
          <cell r="D94">
            <v>-7</v>
          </cell>
          <cell r="E94">
            <v>-1.75</v>
          </cell>
          <cell r="F94">
            <v>1</v>
          </cell>
          <cell r="G94">
            <v>0</v>
          </cell>
        </row>
        <row r="95">
          <cell r="A95" t="str">
            <v>Grant</v>
          </cell>
          <cell r="C95">
            <v>8</v>
          </cell>
          <cell r="D95">
            <v>192</v>
          </cell>
          <cell r="E95">
            <v>24</v>
          </cell>
          <cell r="F95">
            <v>68</v>
          </cell>
          <cell r="G95">
            <v>2</v>
          </cell>
        </row>
        <row r="96">
          <cell r="A96" t="str">
            <v>Reed</v>
          </cell>
          <cell r="C96">
            <v>6</v>
          </cell>
          <cell r="D96">
            <v>21</v>
          </cell>
          <cell r="E96">
            <v>3.5</v>
          </cell>
          <cell r="F96">
            <v>13</v>
          </cell>
          <cell r="G96">
            <v>0</v>
          </cell>
        </row>
        <row r="97">
          <cell r="A97" t="str">
            <v>Evans</v>
          </cell>
          <cell r="C97">
            <v>2</v>
          </cell>
          <cell r="D97">
            <v>47</v>
          </cell>
          <cell r="E97">
            <v>23.5</v>
          </cell>
          <cell r="F97">
            <v>30</v>
          </cell>
          <cell r="G97">
            <v>0</v>
          </cell>
        </row>
        <row r="102">
          <cell r="A102" t="str">
            <v>Kilmer</v>
          </cell>
          <cell r="C102">
            <v>264</v>
          </cell>
          <cell r="D102">
            <v>135</v>
          </cell>
          <cell r="E102">
            <v>51.13636363636363</v>
          </cell>
          <cell r="F102">
            <v>1799</v>
          </cell>
          <cell r="G102">
            <v>8</v>
          </cell>
          <cell r="H102">
            <v>52</v>
          </cell>
          <cell r="I102">
            <v>5</v>
          </cell>
          <cell r="J102">
            <v>3.0303030303030303</v>
          </cell>
          <cell r="K102">
            <v>1.893939393939394</v>
          </cell>
          <cell r="L102">
            <v>6.8143939393939394</v>
          </cell>
          <cell r="M102">
            <v>75.29987373737373</v>
          </cell>
        </row>
        <row r="103">
          <cell r="A103" t="str">
            <v>Jurgensen</v>
          </cell>
          <cell r="C103">
            <v>164</v>
          </cell>
          <cell r="D103">
            <v>109</v>
          </cell>
          <cell r="E103">
            <v>66.46341463414635</v>
          </cell>
          <cell r="F103">
            <v>1455</v>
          </cell>
          <cell r="G103">
            <v>15</v>
          </cell>
          <cell r="H103">
            <v>68</v>
          </cell>
          <cell r="I103">
            <v>2</v>
          </cell>
          <cell r="J103">
            <v>9.146341463414634</v>
          </cell>
          <cell r="K103">
            <v>1.2195121951219512</v>
          </cell>
          <cell r="L103">
            <v>8.871951219512194</v>
          </cell>
          <cell r="M103">
            <v>119.84247967479673</v>
          </cell>
        </row>
        <row r="108">
          <cell r="A108" t="str">
            <v>Theismann</v>
          </cell>
          <cell r="C108">
            <v>12</v>
          </cell>
          <cell r="D108">
            <v>2</v>
          </cell>
          <cell r="E108">
            <v>201</v>
          </cell>
          <cell r="F108">
            <v>16.75</v>
          </cell>
          <cell r="G108">
            <v>48</v>
          </cell>
          <cell r="H108">
            <v>0</v>
          </cell>
        </row>
        <row r="109">
          <cell r="A109" t="str">
            <v>Mul-Key</v>
          </cell>
          <cell r="C109">
            <v>3</v>
          </cell>
          <cell r="D109">
            <v>0</v>
          </cell>
          <cell r="E109">
            <v>48</v>
          </cell>
          <cell r="F109">
            <v>16</v>
          </cell>
          <cell r="G109">
            <v>23</v>
          </cell>
          <cell r="H109">
            <v>0</v>
          </cell>
        </row>
        <row r="110">
          <cell r="A110" t="str">
            <v>L. Jones</v>
          </cell>
          <cell r="C110">
            <v>12</v>
          </cell>
          <cell r="D110">
            <v>0</v>
          </cell>
          <cell r="E110">
            <v>115</v>
          </cell>
          <cell r="F110">
            <v>9.583333333333334</v>
          </cell>
          <cell r="G110">
            <v>24</v>
          </cell>
          <cell r="H110">
            <v>0</v>
          </cell>
        </row>
        <row r="111">
          <cell r="A111" t="str">
            <v>Houston</v>
          </cell>
          <cell r="C111">
            <v>4</v>
          </cell>
          <cell r="D111">
            <v>2</v>
          </cell>
          <cell r="E111">
            <v>65</v>
          </cell>
          <cell r="F111">
            <v>16.25</v>
          </cell>
          <cell r="G111">
            <v>54</v>
          </cell>
          <cell r="H111">
            <v>1</v>
          </cell>
        </row>
        <row r="112">
          <cell r="A112" t="str">
            <v>Duncan</v>
          </cell>
          <cell r="C112">
            <v>16</v>
          </cell>
          <cell r="D112">
            <v>0</v>
          </cell>
          <cell r="E112">
            <v>93</v>
          </cell>
          <cell r="F112">
            <v>5.8125</v>
          </cell>
          <cell r="G112">
            <v>12</v>
          </cell>
          <cell r="H112">
            <v>0</v>
          </cell>
        </row>
        <row r="113">
          <cell r="A113" t="str">
            <v>Stone</v>
          </cell>
          <cell r="C113">
            <v>4</v>
          </cell>
          <cell r="D113">
            <v>0</v>
          </cell>
          <cell r="E113">
            <v>2</v>
          </cell>
          <cell r="F113">
            <v>0.5</v>
          </cell>
          <cell r="G113">
            <v>2</v>
          </cell>
          <cell r="H113">
            <v>0</v>
          </cell>
        </row>
        <row r="116">
          <cell r="A116" t="str">
            <v>L. Jones</v>
          </cell>
          <cell r="C116">
            <v>24</v>
          </cell>
          <cell r="D116">
            <v>588</v>
          </cell>
          <cell r="E116">
            <v>24.5</v>
          </cell>
          <cell r="F116">
            <v>96</v>
          </cell>
          <cell r="G116">
            <v>1</v>
          </cell>
        </row>
        <row r="117">
          <cell r="A117" t="str">
            <v>Mul-Key</v>
          </cell>
          <cell r="C117">
            <v>6</v>
          </cell>
          <cell r="D117">
            <v>247</v>
          </cell>
          <cell r="E117">
            <v>41.166666666666664</v>
          </cell>
          <cell r="F117">
            <v>67</v>
          </cell>
          <cell r="G117">
            <v>0</v>
          </cell>
        </row>
        <row r="118">
          <cell r="A118" t="str">
            <v>Evans</v>
          </cell>
          <cell r="C118">
            <v>9</v>
          </cell>
          <cell r="D118">
            <v>141</v>
          </cell>
          <cell r="E118">
            <v>15.666666666666666</v>
          </cell>
          <cell r="F118">
            <v>21</v>
          </cell>
          <cell r="G118">
            <v>0</v>
          </cell>
        </row>
        <row r="119">
          <cell r="A119" t="str">
            <v>Denson</v>
          </cell>
          <cell r="C119">
            <v>2</v>
          </cell>
          <cell r="D119">
            <v>53</v>
          </cell>
          <cell r="E119">
            <v>26.5</v>
          </cell>
          <cell r="F119">
            <v>28</v>
          </cell>
          <cell r="G119">
            <v>0</v>
          </cell>
        </row>
        <row r="120">
          <cell r="A120" t="str">
            <v>L. Smith</v>
          </cell>
          <cell r="C120">
            <v>1</v>
          </cell>
          <cell r="D120">
            <v>26</v>
          </cell>
          <cell r="E120">
            <v>26</v>
          </cell>
          <cell r="F120">
            <v>26</v>
          </cell>
          <cell r="G120">
            <v>0</v>
          </cell>
        </row>
        <row r="121">
          <cell r="A121" t="str">
            <v>Bass</v>
          </cell>
          <cell r="C121">
            <v>1</v>
          </cell>
          <cell r="D121">
            <v>24</v>
          </cell>
          <cell r="E121">
            <v>24</v>
          </cell>
          <cell r="F121">
            <v>24</v>
          </cell>
          <cell r="G121">
            <v>0</v>
          </cell>
        </row>
        <row r="122">
          <cell r="A122" t="str">
            <v>Dusek</v>
          </cell>
          <cell r="C122">
            <v>1</v>
          </cell>
          <cell r="D122">
            <v>7</v>
          </cell>
          <cell r="E122">
            <v>7</v>
          </cell>
          <cell r="F122">
            <v>7</v>
          </cell>
          <cell r="G122">
            <v>0</v>
          </cell>
        </row>
        <row r="123">
          <cell r="A123" t="str">
            <v>Ryczek</v>
          </cell>
          <cell r="C123">
            <v>1</v>
          </cell>
          <cell r="D123">
            <v>6</v>
          </cell>
          <cell r="E123">
            <v>6</v>
          </cell>
          <cell r="F123">
            <v>6</v>
          </cell>
          <cell r="G123">
            <v>0</v>
          </cell>
        </row>
        <row r="124">
          <cell r="A124" t="str">
            <v>Tillman</v>
          </cell>
          <cell r="C124">
            <v>1</v>
          </cell>
          <cell r="D124">
            <v>9</v>
          </cell>
          <cell r="E124">
            <v>9</v>
          </cell>
          <cell r="F124">
            <v>9</v>
          </cell>
          <cell r="G124">
            <v>0</v>
          </cell>
        </row>
        <row r="127">
          <cell r="A127" t="str">
            <v>Bragg</v>
          </cell>
          <cell r="C127">
            <v>93</v>
          </cell>
          <cell r="D127">
            <v>3349</v>
          </cell>
          <cell r="E127">
            <v>36.01075268817204</v>
          </cell>
          <cell r="F127">
            <v>63</v>
          </cell>
          <cell r="G127">
            <v>3</v>
          </cell>
        </row>
        <row r="131">
          <cell r="A131" t="str">
            <v>Moseley</v>
          </cell>
          <cell r="C131">
            <v>64</v>
          </cell>
          <cell r="D131">
            <v>7</v>
          </cell>
          <cell r="E131">
            <v>26</v>
          </cell>
          <cell r="F131">
            <v>14</v>
          </cell>
          <cell r="G131">
            <v>53.84615384615385</v>
          </cell>
          <cell r="H131">
            <v>48</v>
          </cell>
          <cell r="I131">
            <v>37</v>
          </cell>
          <cell r="J131">
            <v>32</v>
          </cell>
        </row>
        <row r="136">
          <cell r="A136" t="str">
            <v>Stone</v>
          </cell>
          <cell r="C136">
            <v>3</v>
          </cell>
          <cell r="D136">
            <v>54</v>
          </cell>
          <cell r="E136">
            <v>18</v>
          </cell>
          <cell r="F136">
            <v>30</v>
          </cell>
          <cell r="G136">
            <v>0</v>
          </cell>
        </row>
        <row r="137">
          <cell r="A137" t="str">
            <v>Hanburger</v>
          </cell>
          <cell r="C137">
            <v>6</v>
          </cell>
          <cell r="D137">
            <v>12</v>
          </cell>
          <cell r="E137">
            <v>2</v>
          </cell>
          <cell r="F137">
            <v>7</v>
          </cell>
          <cell r="G137">
            <v>0</v>
          </cell>
        </row>
        <row r="138">
          <cell r="A138" t="str">
            <v>Owens</v>
          </cell>
          <cell r="C138">
            <v>2</v>
          </cell>
          <cell r="D138">
            <v>26</v>
          </cell>
          <cell r="E138">
            <v>13</v>
          </cell>
          <cell r="F138">
            <v>18</v>
          </cell>
          <cell r="G138">
            <v>0</v>
          </cell>
        </row>
        <row r="139">
          <cell r="A139" t="str">
            <v>Bass</v>
          </cell>
          <cell r="C139">
            <v>0</v>
          </cell>
          <cell r="D139">
            <v>0</v>
          </cell>
          <cell r="E139" t="e">
            <v>#DIV/0!</v>
          </cell>
          <cell r="F139">
            <v>0</v>
          </cell>
          <cell r="G139">
            <v>0</v>
          </cell>
        </row>
        <row r="140">
          <cell r="A140" t="str">
            <v>Fischer</v>
          </cell>
          <cell r="C140">
            <v>1</v>
          </cell>
          <cell r="D140">
            <v>15</v>
          </cell>
          <cell r="E140">
            <v>15</v>
          </cell>
          <cell r="F140">
            <v>15</v>
          </cell>
          <cell r="G140">
            <v>0</v>
          </cell>
        </row>
        <row r="141">
          <cell r="A141" t="str">
            <v>Houston</v>
          </cell>
          <cell r="C141">
            <v>3</v>
          </cell>
          <cell r="D141">
            <v>72</v>
          </cell>
          <cell r="E141">
            <v>24</v>
          </cell>
          <cell r="F141">
            <v>40</v>
          </cell>
          <cell r="G141">
            <v>0</v>
          </cell>
        </row>
        <row r="142">
          <cell r="A142" t="str">
            <v>Robinson</v>
          </cell>
          <cell r="C142">
            <v>2</v>
          </cell>
          <cell r="D142">
            <v>30</v>
          </cell>
          <cell r="E142">
            <v>15</v>
          </cell>
          <cell r="F142">
            <v>29</v>
          </cell>
          <cell r="G142">
            <v>0</v>
          </cell>
        </row>
        <row r="143">
          <cell r="A143" t="str">
            <v>McClinton</v>
          </cell>
          <cell r="C143">
            <v>0</v>
          </cell>
          <cell r="D143">
            <v>0</v>
          </cell>
          <cell r="E143" t="e">
            <v>#DIV/0!</v>
          </cell>
          <cell r="F143">
            <v>0</v>
          </cell>
          <cell r="G143">
            <v>0</v>
          </cell>
        </row>
        <row r="144">
          <cell r="A144" t="str">
            <v>Salter</v>
          </cell>
          <cell r="C144">
            <v>2</v>
          </cell>
          <cell r="D144">
            <v>0</v>
          </cell>
          <cell r="E144">
            <v>0</v>
          </cell>
          <cell r="F144">
            <v>1</v>
          </cell>
          <cell r="G144">
            <v>0</v>
          </cell>
        </row>
        <row r="147">
          <cell r="A147" t="str">
            <v>Biggs</v>
          </cell>
          <cell r="C147">
            <v>8</v>
          </cell>
        </row>
        <row r="148">
          <cell r="A148" t="str">
            <v>Brundige</v>
          </cell>
          <cell r="C148">
            <v>3</v>
          </cell>
        </row>
        <row r="149">
          <cell r="A149" t="str">
            <v>Talbert</v>
          </cell>
          <cell r="C149">
            <v>5</v>
          </cell>
        </row>
        <row r="150">
          <cell r="A150" t="str">
            <v>McDole</v>
          </cell>
          <cell r="C150">
            <v>3</v>
          </cell>
        </row>
        <row r="151">
          <cell r="A151" t="str">
            <v>Hanburger</v>
          </cell>
          <cell r="C151">
            <v>3</v>
          </cell>
        </row>
        <row r="152">
          <cell r="A152" t="str">
            <v>D. Robinson</v>
          </cell>
          <cell r="C152">
            <v>1.5</v>
          </cell>
        </row>
        <row r="153">
          <cell r="A153" t="str">
            <v>Fischer</v>
          </cell>
          <cell r="C153">
            <v>0</v>
          </cell>
        </row>
        <row r="154">
          <cell r="A154" t="str">
            <v>D. Jones</v>
          </cell>
          <cell r="C154">
            <v>7</v>
          </cell>
        </row>
        <row r="155">
          <cell r="A155" t="str">
            <v>Imhoff</v>
          </cell>
          <cell r="C155">
            <v>1.5</v>
          </cell>
        </row>
        <row r="156">
          <cell r="A156" t="str">
            <v>D. Johnson</v>
          </cell>
          <cell r="C156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umulative Stats"/>
      <sheetName val="@Falcons"/>
      <sheetName val="@PHI"/>
      <sheetName val="NYG"/>
      <sheetName val="MIN"/>
      <sheetName val="@STL"/>
      <sheetName val="PHI"/>
      <sheetName val="@NYG"/>
      <sheetName val="STL"/>
      <sheetName val="SFO"/>
      <sheetName val="@WAS"/>
      <sheetName val="@HOU"/>
      <sheetName val="WAS"/>
      <sheetName val="CLE"/>
      <sheetName val="@OAK"/>
      <sheetName val="Bills"/>
      <sheetName val="@Jets"/>
      <sheetName val="Formula"/>
    </sheetNames>
    <sheetDataSet>
      <sheetData sheetId="0">
        <row r="2">
          <cell r="E2">
            <v>9</v>
          </cell>
          <cell r="F2">
            <v>5</v>
          </cell>
        </row>
        <row r="6">
          <cell r="D6">
            <v>298</v>
          </cell>
          <cell r="M6">
            <v>224</v>
          </cell>
        </row>
        <row r="7">
          <cell r="D7">
            <v>139</v>
          </cell>
          <cell r="M7">
            <v>89</v>
          </cell>
        </row>
        <row r="8">
          <cell r="D8">
            <v>141</v>
          </cell>
          <cell r="M8">
            <v>102</v>
          </cell>
        </row>
        <row r="9">
          <cell r="D9">
            <v>18</v>
          </cell>
          <cell r="M9">
            <v>33</v>
          </cell>
        </row>
        <row r="11">
          <cell r="D11">
            <v>532</v>
          </cell>
          <cell r="M11">
            <v>412</v>
          </cell>
        </row>
        <row r="12">
          <cell r="D12">
            <v>2494</v>
          </cell>
          <cell r="M12">
            <v>1656</v>
          </cell>
        </row>
        <row r="13">
          <cell r="D13">
            <v>4.68796992481203</v>
          </cell>
          <cell r="M13">
            <v>4.019417475728155</v>
          </cell>
        </row>
        <row r="15">
          <cell r="D15">
            <v>393</v>
          </cell>
          <cell r="M15">
            <v>380</v>
          </cell>
        </row>
        <row r="16">
          <cell r="D16">
            <v>207</v>
          </cell>
          <cell r="M16">
            <v>193</v>
          </cell>
        </row>
        <row r="17">
          <cell r="D17">
            <v>52.67175572519084</v>
          </cell>
          <cell r="M17">
            <v>50.78947368421053</v>
          </cell>
        </row>
        <row r="18">
          <cell r="D18">
            <v>2929</v>
          </cell>
          <cell r="M18">
            <v>2363</v>
          </cell>
        </row>
        <row r="19">
          <cell r="D19">
            <v>41</v>
          </cell>
          <cell r="M19">
            <v>45</v>
          </cell>
        </row>
        <row r="20">
          <cell r="D20">
            <v>216</v>
          </cell>
          <cell r="M20">
            <v>294</v>
          </cell>
        </row>
        <row r="21">
          <cell r="D21">
            <v>2713</v>
          </cell>
          <cell r="M21">
            <v>2069</v>
          </cell>
        </row>
        <row r="22">
          <cell r="D22">
            <v>6.251152073732719</v>
          </cell>
          <cell r="M22">
            <v>4.868235294117647</v>
          </cell>
        </row>
        <row r="23">
          <cell r="D23">
            <v>14.14975845410628</v>
          </cell>
          <cell r="M23">
            <v>12.243523316062177</v>
          </cell>
        </row>
        <row r="26">
          <cell r="D26">
            <v>5207</v>
          </cell>
          <cell r="M26">
            <v>3725</v>
          </cell>
        </row>
        <row r="27">
          <cell r="D27">
            <v>47.89706164778183</v>
          </cell>
          <cell r="M27">
            <v>44.45637583892618</v>
          </cell>
        </row>
        <row r="28">
          <cell r="D28">
            <v>52.10293835221817</v>
          </cell>
          <cell r="M28">
            <v>55.54362416107382</v>
          </cell>
        </row>
        <row r="30">
          <cell r="D30">
            <v>966</v>
          </cell>
          <cell r="M30">
            <v>837</v>
          </cell>
        </row>
        <row r="31">
          <cell r="D31">
            <v>5.390269151138717</v>
          </cell>
          <cell r="M31">
            <v>4.4504181600955794</v>
          </cell>
        </row>
        <row r="34">
          <cell r="D34">
            <v>12</v>
          </cell>
          <cell r="M34">
            <v>17</v>
          </cell>
        </row>
        <row r="35">
          <cell r="D35">
            <v>157</v>
          </cell>
          <cell r="M35">
            <v>65</v>
          </cell>
        </row>
        <row r="36">
          <cell r="D36">
            <v>1</v>
          </cell>
          <cell r="M36">
            <v>0</v>
          </cell>
        </row>
        <row r="38">
          <cell r="D38">
            <v>76</v>
          </cell>
          <cell r="M38">
            <v>82</v>
          </cell>
        </row>
        <row r="39">
          <cell r="D39">
            <v>2831</v>
          </cell>
          <cell r="M39">
            <v>3122</v>
          </cell>
        </row>
        <row r="40">
          <cell r="D40">
            <v>37.25</v>
          </cell>
          <cell r="M40">
            <v>38.073170731707314</v>
          </cell>
        </row>
        <row r="42">
          <cell r="D42">
            <v>52</v>
          </cell>
          <cell r="M42">
            <v>42</v>
          </cell>
        </row>
        <row r="43">
          <cell r="D43">
            <v>399</v>
          </cell>
          <cell r="M43">
            <v>501</v>
          </cell>
        </row>
        <row r="44">
          <cell r="D44">
            <v>7.673076923076923</v>
          </cell>
          <cell r="M44">
            <v>11.928571428571429</v>
          </cell>
        </row>
        <row r="45">
          <cell r="D45">
            <v>0</v>
          </cell>
          <cell r="M45">
            <v>1</v>
          </cell>
        </row>
        <row r="47">
          <cell r="D47">
            <v>41</v>
          </cell>
          <cell r="M47">
            <v>63</v>
          </cell>
        </row>
        <row r="48">
          <cell r="D48">
            <v>827</v>
          </cell>
          <cell r="M48">
            <v>1293</v>
          </cell>
        </row>
        <row r="49">
          <cell r="D49">
            <v>20.170731707317074</v>
          </cell>
          <cell r="M49">
            <v>20.523809523809526</v>
          </cell>
        </row>
        <row r="50">
          <cell r="D50">
            <v>0</v>
          </cell>
          <cell r="M50">
            <v>0</v>
          </cell>
        </row>
        <row r="52">
          <cell r="D52">
            <v>88</v>
          </cell>
          <cell r="M52">
            <v>67</v>
          </cell>
        </row>
        <row r="53">
          <cell r="D53">
            <v>796</v>
          </cell>
          <cell r="M53">
            <v>523</v>
          </cell>
        </row>
        <row r="55">
          <cell r="D55">
            <v>31</v>
          </cell>
          <cell r="M55">
            <v>33</v>
          </cell>
        </row>
        <row r="56">
          <cell r="D56">
            <v>12</v>
          </cell>
          <cell r="M56">
            <v>16</v>
          </cell>
        </row>
        <row r="58">
          <cell r="D58">
            <v>304</v>
          </cell>
          <cell r="M58">
            <v>181</v>
          </cell>
        </row>
        <row r="59">
          <cell r="D59">
            <v>38</v>
          </cell>
          <cell r="M59">
            <v>17</v>
          </cell>
        </row>
        <row r="60">
          <cell r="D60">
            <v>16</v>
          </cell>
          <cell r="M60">
            <v>4</v>
          </cell>
        </row>
        <row r="61">
          <cell r="D61">
            <v>21</v>
          </cell>
          <cell r="M61">
            <v>12</v>
          </cell>
        </row>
        <row r="62">
          <cell r="D62">
            <v>1</v>
          </cell>
          <cell r="M62">
            <v>2</v>
          </cell>
        </row>
        <row r="63">
          <cell r="D63">
            <v>35</v>
          </cell>
          <cell r="M63">
            <v>15</v>
          </cell>
        </row>
        <row r="64">
          <cell r="D64">
            <v>1</v>
          </cell>
          <cell r="M64">
            <v>0</v>
          </cell>
        </row>
        <row r="65">
          <cell r="D65">
            <v>13</v>
          </cell>
          <cell r="M65">
            <v>21</v>
          </cell>
        </row>
        <row r="66">
          <cell r="D66">
            <v>27</v>
          </cell>
          <cell r="M66">
            <v>32</v>
          </cell>
        </row>
        <row r="67">
          <cell r="D67">
            <v>48.148148148148145</v>
          </cell>
          <cell r="M67">
            <v>65.625</v>
          </cell>
        </row>
        <row r="68">
          <cell r="M68" t="str">
            <v>27:49</v>
          </cell>
        </row>
        <row r="69">
          <cell r="M69">
            <v>33.146067415730336</v>
          </cell>
        </row>
        <row r="73">
          <cell r="A73" t="str">
            <v>C. Hill</v>
          </cell>
          <cell r="C73">
            <v>160</v>
          </cell>
          <cell r="D73">
            <v>807</v>
          </cell>
          <cell r="E73">
            <v>5.04375</v>
          </cell>
          <cell r="F73">
            <v>28</v>
          </cell>
          <cell r="G73">
            <v>3</v>
          </cell>
        </row>
        <row r="74">
          <cell r="A74" t="str">
            <v>Newhouse</v>
          </cell>
          <cell r="C74">
            <v>126</v>
          </cell>
          <cell r="D74">
            <v>547</v>
          </cell>
          <cell r="E74">
            <v>4.341269841269841</v>
          </cell>
          <cell r="F74">
            <v>23</v>
          </cell>
          <cell r="G74">
            <v>5</v>
          </cell>
        </row>
        <row r="75">
          <cell r="A75" t="str">
            <v>Garrison</v>
          </cell>
          <cell r="C75">
            <v>128</v>
          </cell>
          <cell r="D75">
            <v>469</v>
          </cell>
          <cell r="E75">
            <v>3.6640625</v>
          </cell>
          <cell r="F75">
            <v>21</v>
          </cell>
          <cell r="G75">
            <v>3</v>
          </cell>
        </row>
        <row r="76">
          <cell r="A76" t="str">
            <v>Staubach</v>
          </cell>
          <cell r="C76">
            <v>39</v>
          </cell>
          <cell r="D76">
            <v>253</v>
          </cell>
          <cell r="E76">
            <v>6.487179487179487</v>
          </cell>
          <cell r="F76">
            <v>29</v>
          </cell>
          <cell r="G76">
            <v>2</v>
          </cell>
        </row>
        <row r="77">
          <cell r="A77" t="str">
            <v>C. Young</v>
          </cell>
          <cell r="C77">
            <v>38</v>
          </cell>
          <cell r="D77">
            <v>235</v>
          </cell>
          <cell r="E77">
            <v>6.184210526315789</v>
          </cell>
          <cell r="F77">
            <v>21</v>
          </cell>
          <cell r="G77">
            <v>0</v>
          </cell>
        </row>
        <row r="78">
          <cell r="A78" t="str">
            <v>Dennison</v>
          </cell>
          <cell r="C78">
            <v>16</v>
          </cell>
          <cell r="D78">
            <v>75</v>
          </cell>
          <cell r="E78">
            <v>4.6875</v>
          </cell>
          <cell r="F78">
            <v>13</v>
          </cell>
          <cell r="G78">
            <v>0</v>
          </cell>
        </row>
        <row r="79">
          <cell r="A79" t="str">
            <v>Strayhorn</v>
          </cell>
          <cell r="C79">
            <v>17</v>
          </cell>
          <cell r="D79">
            <v>70</v>
          </cell>
          <cell r="E79">
            <v>4.117647058823529</v>
          </cell>
          <cell r="F79">
            <v>15</v>
          </cell>
          <cell r="G79">
            <v>3</v>
          </cell>
        </row>
        <row r="80">
          <cell r="A80" t="str">
            <v>DuPree</v>
          </cell>
          <cell r="C80">
            <v>3</v>
          </cell>
          <cell r="D80">
            <v>35</v>
          </cell>
          <cell r="E80">
            <v>11.666666666666666</v>
          </cell>
          <cell r="F80">
            <v>18</v>
          </cell>
          <cell r="G80">
            <v>0</v>
          </cell>
        </row>
        <row r="81">
          <cell r="A81" t="str">
            <v>Longley</v>
          </cell>
          <cell r="C81">
            <v>1</v>
          </cell>
          <cell r="D81">
            <v>2</v>
          </cell>
          <cell r="E81">
            <v>2</v>
          </cell>
          <cell r="F81">
            <v>2</v>
          </cell>
          <cell r="G81">
            <v>0</v>
          </cell>
        </row>
        <row r="82">
          <cell r="A82" t="str">
            <v>Pearson</v>
          </cell>
          <cell r="C82">
            <v>3</v>
          </cell>
          <cell r="D82">
            <v>1</v>
          </cell>
          <cell r="E82">
            <v>0.3333333333333333</v>
          </cell>
          <cell r="F82">
            <v>5</v>
          </cell>
          <cell r="G82">
            <v>0</v>
          </cell>
        </row>
        <row r="83">
          <cell r="A83" t="str">
            <v>G. Richards</v>
          </cell>
          <cell r="C83">
            <v>1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</row>
        <row r="87">
          <cell r="A87" t="str">
            <v>D. Pearson</v>
          </cell>
          <cell r="C87">
            <v>66</v>
          </cell>
          <cell r="D87">
            <v>1146</v>
          </cell>
          <cell r="E87">
            <v>17.363636363636363</v>
          </cell>
          <cell r="F87">
            <v>43</v>
          </cell>
          <cell r="G87">
            <v>5</v>
          </cell>
        </row>
        <row r="88">
          <cell r="A88" t="str">
            <v>Garrison</v>
          </cell>
          <cell r="C88">
            <v>33</v>
          </cell>
          <cell r="D88">
            <v>238</v>
          </cell>
          <cell r="E88">
            <v>7.212121212121212</v>
          </cell>
          <cell r="F88">
            <v>25</v>
          </cell>
          <cell r="G88">
            <v>3</v>
          </cell>
        </row>
        <row r="89">
          <cell r="A89" t="str">
            <v>DuPree</v>
          </cell>
          <cell r="C89">
            <v>29</v>
          </cell>
          <cell r="D89">
            <v>444</v>
          </cell>
          <cell r="E89">
            <v>15.310344827586206</v>
          </cell>
          <cell r="F89">
            <v>39</v>
          </cell>
          <cell r="G89">
            <v>1</v>
          </cell>
        </row>
        <row r="90">
          <cell r="A90" t="str">
            <v>G. Richards</v>
          </cell>
          <cell r="C90">
            <v>21</v>
          </cell>
          <cell r="D90">
            <v>350</v>
          </cell>
          <cell r="E90">
            <v>16.666666666666668</v>
          </cell>
          <cell r="F90">
            <v>38</v>
          </cell>
          <cell r="G90">
            <v>4</v>
          </cell>
        </row>
        <row r="91">
          <cell r="A91" t="str">
            <v>C. Hill</v>
          </cell>
          <cell r="C91">
            <v>16</v>
          </cell>
          <cell r="D91">
            <v>191</v>
          </cell>
          <cell r="E91">
            <v>11.9375</v>
          </cell>
          <cell r="F91">
            <v>28</v>
          </cell>
          <cell r="G91">
            <v>3</v>
          </cell>
        </row>
        <row r="92">
          <cell r="A92" t="str">
            <v>C. Young</v>
          </cell>
          <cell r="C92">
            <v>10</v>
          </cell>
          <cell r="D92">
            <v>145</v>
          </cell>
          <cell r="E92">
            <v>14.5</v>
          </cell>
          <cell r="F92">
            <v>46</v>
          </cell>
          <cell r="G92">
            <v>1</v>
          </cell>
        </row>
        <row r="93">
          <cell r="A93" t="str">
            <v>Newhouse</v>
          </cell>
          <cell r="C93">
            <v>5</v>
          </cell>
          <cell r="D93">
            <v>18</v>
          </cell>
          <cell r="E93">
            <v>3.6</v>
          </cell>
          <cell r="F93">
            <v>6</v>
          </cell>
          <cell r="G93">
            <v>0</v>
          </cell>
        </row>
        <row r="94">
          <cell r="A94" t="str">
            <v>B. Hayes</v>
          </cell>
          <cell r="C94">
            <v>9</v>
          </cell>
          <cell r="D94">
            <v>173</v>
          </cell>
          <cell r="E94">
            <v>19.22222222222222</v>
          </cell>
          <cell r="F94">
            <v>36</v>
          </cell>
          <cell r="G94">
            <v>2</v>
          </cell>
        </row>
        <row r="95">
          <cell r="A95" t="str">
            <v>Houston</v>
          </cell>
          <cell r="C95">
            <v>4</v>
          </cell>
          <cell r="D95">
            <v>24</v>
          </cell>
          <cell r="E95">
            <v>6</v>
          </cell>
          <cell r="F95">
            <v>12</v>
          </cell>
          <cell r="G95">
            <v>1</v>
          </cell>
        </row>
        <row r="96">
          <cell r="A96" t="str">
            <v>Fugett</v>
          </cell>
          <cell r="C96">
            <v>6</v>
          </cell>
          <cell r="D96">
            <v>116</v>
          </cell>
          <cell r="E96">
            <v>19.333333333333332</v>
          </cell>
          <cell r="F96">
            <v>36</v>
          </cell>
          <cell r="G96">
            <v>1</v>
          </cell>
        </row>
        <row r="97">
          <cell r="A97" t="str">
            <v>Dennison</v>
          </cell>
          <cell r="C97">
            <v>6</v>
          </cell>
          <cell r="D97">
            <v>75</v>
          </cell>
          <cell r="E97">
            <v>12.5</v>
          </cell>
          <cell r="F97">
            <v>20</v>
          </cell>
          <cell r="G97">
            <v>0</v>
          </cell>
        </row>
        <row r="98">
          <cell r="A98" t="str">
            <v>Strayhorn</v>
          </cell>
          <cell r="C98">
            <v>2</v>
          </cell>
          <cell r="D98">
            <v>9</v>
          </cell>
          <cell r="E98">
            <v>4.5</v>
          </cell>
          <cell r="F98">
            <v>6</v>
          </cell>
          <cell r="G98">
            <v>0</v>
          </cell>
        </row>
        <row r="104">
          <cell r="A104" t="str">
            <v>Staubach</v>
          </cell>
          <cell r="C104">
            <v>372</v>
          </cell>
          <cell r="D104">
            <v>194</v>
          </cell>
          <cell r="E104">
            <v>52.1505376344086</v>
          </cell>
          <cell r="F104">
            <v>2640</v>
          </cell>
          <cell r="G104">
            <v>18</v>
          </cell>
          <cell r="H104">
            <v>43</v>
          </cell>
          <cell r="I104">
            <v>12</v>
          </cell>
          <cell r="J104">
            <v>4.838709677419355</v>
          </cell>
          <cell r="K104">
            <v>3.225806451612903</v>
          </cell>
          <cell r="L104">
            <v>7.096774193548387</v>
          </cell>
          <cell r="M104">
            <v>77.80017921146954</v>
          </cell>
        </row>
        <row r="105">
          <cell r="A105" t="str">
            <v>Longley</v>
          </cell>
          <cell r="C105">
            <v>17</v>
          </cell>
          <cell r="D105">
            <v>11</v>
          </cell>
          <cell r="E105">
            <v>64.70588235294117</v>
          </cell>
          <cell r="F105">
            <v>245</v>
          </cell>
          <cell r="G105">
            <v>3</v>
          </cell>
          <cell r="H105">
            <v>46</v>
          </cell>
          <cell r="I105">
            <v>0</v>
          </cell>
          <cell r="J105">
            <v>17.647058823529413</v>
          </cell>
          <cell r="K105">
            <v>0</v>
          </cell>
          <cell r="L105">
            <v>14.411764705882353</v>
          </cell>
          <cell r="M105">
            <v>147.67156862745097</v>
          </cell>
        </row>
        <row r="106">
          <cell r="A106" t="str">
            <v>Morton</v>
          </cell>
          <cell r="C106">
            <v>2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39.583333333333336</v>
          </cell>
        </row>
        <row r="107">
          <cell r="A107" t="str">
            <v>Carrell</v>
          </cell>
          <cell r="C107">
            <v>1</v>
          </cell>
          <cell r="D107">
            <v>1</v>
          </cell>
          <cell r="E107">
            <v>100</v>
          </cell>
          <cell r="F107">
            <v>11</v>
          </cell>
          <cell r="G107">
            <v>0</v>
          </cell>
          <cell r="H107">
            <v>11</v>
          </cell>
          <cell r="I107">
            <v>0</v>
          </cell>
          <cell r="J107">
            <v>0</v>
          </cell>
          <cell r="K107">
            <v>0</v>
          </cell>
          <cell r="L107">
            <v>11</v>
          </cell>
          <cell r="M107">
            <v>112.5</v>
          </cell>
        </row>
        <row r="108">
          <cell r="A108" t="str">
            <v>Pearson</v>
          </cell>
          <cell r="C108">
            <v>1</v>
          </cell>
          <cell r="D108">
            <v>1</v>
          </cell>
          <cell r="E108">
            <v>100</v>
          </cell>
          <cell r="F108">
            <v>33</v>
          </cell>
          <cell r="G108">
            <v>0</v>
          </cell>
          <cell r="H108">
            <v>33</v>
          </cell>
          <cell r="I108">
            <v>0</v>
          </cell>
          <cell r="J108">
            <v>0</v>
          </cell>
          <cell r="K108">
            <v>0</v>
          </cell>
          <cell r="L108">
            <v>33</v>
          </cell>
          <cell r="M108">
            <v>118.75</v>
          </cell>
        </row>
        <row r="111">
          <cell r="A111" t="str">
            <v>C. Harris</v>
          </cell>
          <cell r="C111">
            <v>24</v>
          </cell>
          <cell r="D111">
            <v>1</v>
          </cell>
          <cell r="E111">
            <v>152</v>
          </cell>
          <cell r="F111">
            <v>6.333333333333333</v>
          </cell>
          <cell r="G111">
            <v>20</v>
          </cell>
          <cell r="H111">
            <v>0</v>
          </cell>
        </row>
        <row r="112">
          <cell r="A112" t="str">
            <v>Morgan</v>
          </cell>
          <cell r="C112">
            <v>9</v>
          </cell>
          <cell r="D112">
            <v>0</v>
          </cell>
          <cell r="E112">
            <v>136</v>
          </cell>
          <cell r="F112">
            <v>15.11111111111111</v>
          </cell>
          <cell r="G112">
            <v>29</v>
          </cell>
          <cell r="H112">
            <v>0</v>
          </cell>
        </row>
        <row r="113">
          <cell r="A113" t="str">
            <v>G. Richards</v>
          </cell>
          <cell r="C113">
            <v>12</v>
          </cell>
          <cell r="D113">
            <v>2</v>
          </cell>
          <cell r="E113">
            <v>84</v>
          </cell>
          <cell r="F113">
            <v>7</v>
          </cell>
          <cell r="G113">
            <v>19</v>
          </cell>
          <cell r="H113">
            <v>0</v>
          </cell>
        </row>
        <row r="114">
          <cell r="A114" t="str">
            <v>B. Hayes</v>
          </cell>
          <cell r="C114">
            <v>4</v>
          </cell>
          <cell r="D114">
            <v>0</v>
          </cell>
          <cell r="E114">
            <v>19</v>
          </cell>
          <cell r="F114">
            <v>4.75</v>
          </cell>
          <cell r="G114">
            <v>10</v>
          </cell>
          <cell r="H114">
            <v>0</v>
          </cell>
        </row>
        <row r="116">
          <cell r="A116" t="str">
            <v>C. Waters</v>
          </cell>
          <cell r="C116">
            <v>3</v>
          </cell>
          <cell r="D116">
            <v>0</v>
          </cell>
          <cell r="E116">
            <v>8</v>
          </cell>
          <cell r="F116">
            <v>2.6666666666666665</v>
          </cell>
          <cell r="G116">
            <v>5</v>
          </cell>
          <cell r="H116">
            <v>0</v>
          </cell>
        </row>
        <row r="119">
          <cell r="A119" t="str">
            <v>D. Morgan</v>
          </cell>
          <cell r="C119">
            <v>24</v>
          </cell>
          <cell r="D119">
            <v>526</v>
          </cell>
          <cell r="E119">
            <v>21.916666666666668</v>
          </cell>
          <cell r="F119">
            <v>43</v>
          </cell>
          <cell r="G119">
            <v>0</v>
          </cell>
        </row>
        <row r="120">
          <cell r="A120" t="str">
            <v>C. Young</v>
          </cell>
          <cell r="C120">
            <v>10</v>
          </cell>
          <cell r="D120">
            <v>187</v>
          </cell>
          <cell r="E120">
            <v>18.7</v>
          </cell>
          <cell r="F120">
            <v>43</v>
          </cell>
          <cell r="G120">
            <v>0</v>
          </cell>
        </row>
        <row r="121">
          <cell r="A121" t="str">
            <v>Dennison</v>
          </cell>
          <cell r="C121">
            <v>4</v>
          </cell>
          <cell r="D121">
            <v>91</v>
          </cell>
          <cell r="E121">
            <v>22.75</v>
          </cell>
          <cell r="F121">
            <v>30</v>
          </cell>
          <cell r="G121">
            <v>0</v>
          </cell>
        </row>
        <row r="122">
          <cell r="A122" t="str">
            <v>Strayhorn</v>
          </cell>
          <cell r="C122">
            <v>2</v>
          </cell>
          <cell r="D122">
            <v>2</v>
          </cell>
          <cell r="E122">
            <v>1</v>
          </cell>
          <cell r="F122">
            <v>2</v>
          </cell>
          <cell r="G122">
            <v>0</v>
          </cell>
        </row>
        <row r="123">
          <cell r="A123" t="str">
            <v>C. Harris</v>
          </cell>
          <cell r="C123">
            <v>1</v>
          </cell>
          <cell r="D123">
            <v>21</v>
          </cell>
          <cell r="E123">
            <v>21</v>
          </cell>
          <cell r="F123">
            <v>21</v>
          </cell>
          <cell r="G123">
            <v>0</v>
          </cell>
        </row>
        <row r="126">
          <cell r="A126" t="str">
            <v>Carrell</v>
          </cell>
          <cell r="C126">
            <v>43</v>
          </cell>
          <cell r="D126">
            <v>1630</v>
          </cell>
          <cell r="E126">
            <v>37.906976744186046</v>
          </cell>
          <cell r="F126">
            <v>60</v>
          </cell>
          <cell r="G126">
            <v>0</v>
          </cell>
        </row>
        <row r="127">
          <cell r="A127" t="str">
            <v>Bateman</v>
          </cell>
          <cell r="C127">
            <v>33</v>
          </cell>
          <cell r="D127">
            <v>1201</v>
          </cell>
          <cell r="E127">
            <v>36.39393939393939</v>
          </cell>
          <cell r="F127">
            <v>52</v>
          </cell>
          <cell r="G127">
            <v>0</v>
          </cell>
        </row>
        <row r="130">
          <cell r="A130" t="str">
            <v>Herrera</v>
          </cell>
          <cell r="C130">
            <v>53</v>
          </cell>
          <cell r="D130">
            <v>1</v>
          </cell>
          <cell r="E130">
            <v>22</v>
          </cell>
          <cell r="F130">
            <v>13</v>
          </cell>
          <cell r="G130">
            <v>59.09090909090909</v>
          </cell>
          <cell r="H130">
            <v>38</v>
          </cell>
          <cell r="I130">
            <v>30</v>
          </cell>
          <cell r="J130">
            <v>29</v>
          </cell>
          <cell r="K130">
            <v>96.66666666666667</v>
          </cell>
          <cell r="L130">
            <v>68</v>
          </cell>
        </row>
        <row r="131">
          <cell r="A131" t="str">
            <v>Percival</v>
          </cell>
          <cell r="C131">
            <v>11</v>
          </cell>
          <cell r="D131">
            <v>0</v>
          </cell>
          <cell r="E131">
            <v>5</v>
          </cell>
          <cell r="F131">
            <v>0</v>
          </cell>
          <cell r="G131">
            <v>0</v>
          </cell>
          <cell r="H131">
            <v>0</v>
          </cell>
          <cell r="I131">
            <v>8</v>
          </cell>
          <cell r="J131">
            <v>6</v>
          </cell>
          <cell r="K131">
            <v>75</v>
          </cell>
          <cell r="L131">
            <v>6</v>
          </cell>
        </row>
        <row r="134">
          <cell r="A134" t="str">
            <v>C. Harris</v>
          </cell>
          <cell r="C134">
            <v>4</v>
          </cell>
          <cell r="D134">
            <v>7</v>
          </cell>
          <cell r="E134">
            <v>1.75</v>
          </cell>
          <cell r="F134">
            <v>7</v>
          </cell>
          <cell r="G134">
            <v>0</v>
          </cell>
        </row>
        <row r="135">
          <cell r="A135" t="str">
            <v>D.D. Lewis</v>
          </cell>
          <cell r="C135">
            <v>2</v>
          </cell>
          <cell r="D135">
            <v>42</v>
          </cell>
          <cell r="E135">
            <v>21</v>
          </cell>
          <cell r="F135">
            <v>28</v>
          </cell>
          <cell r="G135">
            <v>0</v>
          </cell>
        </row>
        <row r="136">
          <cell r="A136" t="str">
            <v>C. Green</v>
          </cell>
          <cell r="C136">
            <v>4</v>
          </cell>
          <cell r="D136">
            <v>-5</v>
          </cell>
          <cell r="E136">
            <v>-1.25</v>
          </cell>
          <cell r="F136">
            <v>0</v>
          </cell>
          <cell r="G136">
            <v>0</v>
          </cell>
        </row>
        <row r="137">
          <cell r="A137" t="str">
            <v>Jordan</v>
          </cell>
          <cell r="C137">
            <v>4</v>
          </cell>
          <cell r="D137">
            <v>23</v>
          </cell>
          <cell r="E137">
            <v>5.75</v>
          </cell>
          <cell r="F137">
            <v>14</v>
          </cell>
          <cell r="G137">
            <v>0</v>
          </cell>
        </row>
        <row r="138">
          <cell r="A138" t="str">
            <v>C. Waters</v>
          </cell>
          <cell r="C138">
            <v>2</v>
          </cell>
          <cell r="D138">
            <v>-2</v>
          </cell>
          <cell r="E138">
            <v>-1</v>
          </cell>
          <cell r="F138">
            <v>0</v>
          </cell>
          <cell r="G138">
            <v>0</v>
          </cell>
        </row>
        <row r="139">
          <cell r="A139" t="str">
            <v>M. Renfro</v>
          </cell>
          <cell r="C139">
            <v>0</v>
          </cell>
          <cell r="D139">
            <v>0</v>
          </cell>
          <cell r="E139" t="e">
            <v>#DIV/0!</v>
          </cell>
          <cell r="F139">
            <v>0</v>
          </cell>
          <cell r="G139">
            <v>0</v>
          </cell>
        </row>
        <row r="140">
          <cell r="A140" t="str">
            <v>M. Washington</v>
          </cell>
          <cell r="C140">
            <v>1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</row>
        <row r="141">
          <cell r="A141" t="str">
            <v>Cox</v>
          </cell>
          <cell r="C141">
            <v>0</v>
          </cell>
          <cell r="D141">
            <v>0</v>
          </cell>
          <cell r="E141" t="e">
            <v>#DIV/0!</v>
          </cell>
          <cell r="F141">
            <v>0</v>
          </cell>
          <cell r="G141">
            <v>0</v>
          </cell>
        </row>
        <row r="144">
          <cell r="A144" t="str">
            <v>Cole</v>
          </cell>
          <cell r="C144">
            <v>3.5</v>
          </cell>
        </row>
        <row r="145">
          <cell r="A145" t="str">
            <v>Lilly</v>
          </cell>
          <cell r="C145">
            <v>10.5</v>
          </cell>
        </row>
        <row r="146">
          <cell r="A146" t="str">
            <v>Jordan</v>
          </cell>
          <cell r="C146">
            <v>2.5</v>
          </cell>
        </row>
        <row r="147">
          <cell r="A147" t="str">
            <v>Pugh</v>
          </cell>
          <cell r="C147">
            <v>7</v>
          </cell>
        </row>
        <row r="148">
          <cell r="A148" t="str">
            <v>Toomay</v>
          </cell>
          <cell r="C148">
            <v>3.5</v>
          </cell>
        </row>
        <row r="149">
          <cell r="A149" t="str">
            <v>D. Edwards</v>
          </cell>
          <cell r="C149">
            <v>2.5</v>
          </cell>
        </row>
        <row r="150">
          <cell r="A150" t="str">
            <v>D. Lewis</v>
          </cell>
          <cell r="C150">
            <v>2</v>
          </cell>
        </row>
        <row r="151">
          <cell r="A151" t="str">
            <v>C. Harris</v>
          </cell>
          <cell r="C151">
            <v>0</v>
          </cell>
        </row>
        <row r="152">
          <cell r="A152" t="str">
            <v>E. Jones</v>
          </cell>
          <cell r="C152">
            <v>6</v>
          </cell>
        </row>
        <row r="153">
          <cell r="A153" t="str">
            <v>H. Martin</v>
          </cell>
          <cell r="C153">
            <v>4.5</v>
          </cell>
        </row>
        <row r="154">
          <cell r="A154" t="str">
            <v>Gregory</v>
          </cell>
          <cell r="C154">
            <v>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umulative Stats"/>
      <sheetName val="@STL"/>
      <sheetName val="DAL"/>
      <sheetName val="BAL"/>
      <sheetName val="@SDC"/>
      <sheetName val="NYG"/>
      <sheetName val="@DAL"/>
      <sheetName val="@NOS"/>
      <sheetName val="@PIT"/>
      <sheetName val="WAS"/>
      <sheetName val="STL"/>
      <sheetName val="@WAS"/>
      <sheetName val="GBP"/>
      <sheetName val="@NYG"/>
      <sheetName val="DET"/>
      <sheetName val="Bills"/>
      <sheetName val="@Jets"/>
      <sheetName val="Formula"/>
    </sheetNames>
    <sheetDataSet>
      <sheetData sheetId="0">
        <row r="2">
          <cell r="E2">
            <v>8</v>
          </cell>
          <cell r="F2">
            <v>6</v>
          </cell>
        </row>
        <row r="6">
          <cell r="D6">
            <v>226</v>
          </cell>
          <cell r="M6">
            <v>247</v>
          </cell>
        </row>
        <row r="7">
          <cell r="D7">
            <v>83</v>
          </cell>
          <cell r="M7">
            <v>101</v>
          </cell>
        </row>
        <row r="8">
          <cell r="D8">
            <v>119</v>
          </cell>
          <cell r="M8">
            <v>126</v>
          </cell>
        </row>
        <row r="9">
          <cell r="D9">
            <v>24</v>
          </cell>
          <cell r="M9">
            <v>20</v>
          </cell>
        </row>
        <row r="11">
          <cell r="D11">
            <v>374</v>
          </cell>
          <cell r="M11">
            <v>466</v>
          </cell>
        </row>
        <row r="12">
          <cell r="D12">
            <v>1444</v>
          </cell>
          <cell r="M12">
            <v>1920</v>
          </cell>
        </row>
        <row r="13">
          <cell r="D13">
            <v>3.8609625668449197</v>
          </cell>
          <cell r="M13">
            <v>4.120171673819742</v>
          </cell>
        </row>
        <row r="15">
          <cell r="D15">
            <v>462</v>
          </cell>
          <cell r="M15">
            <v>419</v>
          </cell>
        </row>
        <row r="16">
          <cell r="D16">
            <v>267</v>
          </cell>
          <cell r="M16">
            <v>243</v>
          </cell>
        </row>
        <row r="17">
          <cell r="D17">
            <v>57.7922077922078</v>
          </cell>
          <cell r="M17">
            <v>57.995226730310264</v>
          </cell>
        </row>
        <row r="18">
          <cell r="D18">
            <v>2636</v>
          </cell>
          <cell r="M18">
            <v>3010</v>
          </cell>
        </row>
        <row r="19">
          <cell r="D19">
            <v>41</v>
          </cell>
          <cell r="M19">
            <v>39</v>
          </cell>
        </row>
        <row r="20">
          <cell r="D20">
            <v>345</v>
          </cell>
          <cell r="M20">
            <v>252</v>
          </cell>
        </row>
        <row r="21">
          <cell r="D21">
            <v>2291</v>
          </cell>
          <cell r="M21">
            <v>2758</v>
          </cell>
        </row>
        <row r="22">
          <cell r="D22">
            <v>4.5546719681908545</v>
          </cell>
          <cell r="M22">
            <v>6.021834061135372</v>
          </cell>
        </row>
        <row r="23">
          <cell r="D23">
            <v>9.872659176029963</v>
          </cell>
          <cell r="M23">
            <v>12.386831275720164</v>
          </cell>
        </row>
        <row r="26">
          <cell r="D26">
            <v>3735</v>
          </cell>
          <cell r="M26">
            <v>4678</v>
          </cell>
        </row>
        <row r="27">
          <cell r="D27">
            <v>38.66131191432397</v>
          </cell>
          <cell r="M27">
            <v>41.043180846515604</v>
          </cell>
        </row>
        <row r="28">
          <cell r="D28">
            <v>61.33868808567604</v>
          </cell>
          <cell r="M28">
            <v>58.956819153484396</v>
          </cell>
        </row>
        <row r="30">
          <cell r="D30">
            <v>877</v>
          </cell>
          <cell r="M30">
            <v>924</v>
          </cell>
        </row>
        <row r="31">
          <cell r="D31">
            <v>4.258836944127708</v>
          </cell>
          <cell r="M31">
            <v>5.062770562770563</v>
          </cell>
        </row>
        <row r="34">
          <cell r="D34">
            <v>21</v>
          </cell>
          <cell r="M34">
            <v>18</v>
          </cell>
        </row>
        <row r="35">
          <cell r="D35">
            <v>215</v>
          </cell>
          <cell r="M35">
            <v>200</v>
          </cell>
        </row>
        <row r="36">
          <cell r="D36">
            <v>1</v>
          </cell>
          <cell r="M36">
            <v>2</v>
          </cell>
        </row>
        <row r="38">
          <cell r="D38">
            <v>80</v>
          </cell>
          <cell r="M38">
            <v>77</v>
          </cell>
        </row>
        <row r="39">
          <cell r="D39">
            <v>2668</v>
          </cell>
          <cell r="M39">
            <v>2853</v>
          </cell>
        </row>
        <row r="40">
          <cell r="D40">
            <v>33.35</v>
          </cell>
          <cell r="M40">
            <v>37.05194805194805</v>
          </cell>
        </row>
        <row r="42">
          <cell r="D42">
            <v>50</v>
          </cell>
          <cell r="M42">
            <v>47</v>
          </cell>
        </row>
        <row r="43">
          <cell r="D43">
            <v>668</v>
          </cell>
          <cell r="M43">
            <v>437</v>
          </cell>
        </row>
        <row r="44">
          <cell r="D44">
            <v>13.36</v>
          </cell>
          <cell r="M44">
            <v>9.297872340425531</v>
          </cell>
        </row>
        <row r="45">
          <cell r="D45">
            <v>1</v>
          </cell>
          <cell r="M45">
            <v>0</v>
          </cell>
        </row>
        <row r="47">
          <cell r="D47">
            <v>46</v>
          </cell>
          <cell r="M47">
            <v>47</v>
          </cell>
        </row>
        <row r="48">
          <cell r="D48">
            <v>968</v>
          </cell>
          <cell r="M48">
            <v>1032</v>
          </cell>
        </row>
        <row r="49">
          <cell r="D49">
            <v>21.043478260869566</v>
          </cell>
          <cell r="M49">
            <v>21.95744680851064</v>
          </cell>
        </row>
        <row r="50">
          <cell r="D50">
            <v>0</v>
          </cell>
          <cell r="M50">
            <v>0</v>
          </cell>
        </row>
        <row r="52">
          <cell r="D52">
            <v>82</v>
          </cell>
          <cell r="M52">
            <v>95</v>
          </cell>
        </row>
        <row r="53">
          <cell r="D53">
            <v>688</v>
          </cell>
          <cell r="M53">
            <v>735</v>
          </cell>
        </row>
        <row r="55">
          <cell r="D55">
            <v>34</v>
          </cell>
          <cell r="M55">
            <v>57</v>
          </cell>
        </row>
        <row r="56">
          <cell r="D56">
            <v>12</v>
          </cell>
          <cell r="M56">
            <v>21</v>
          </cell>
        </row>
        <row r="58">
          <cell r="D58">
            <v>251</v>
          </cell>
          <cell r="M58">
            <v>253</v>
          </cell>
        </row>
        <row r="59">
          <cell r="D59">
            <v>27</v>
          </cell>
          <cell r="M59">
            <v>33</v>
          </cell>
        </row>
        <row r="60">
          <cell r="D60">
            <v>5</v>
          </cell>
          <cell r="M60">
            <v>13</v>
          </cell>
        </row>
        <row r="61">
          <cell r="D61">
            <v>15</v>
          </cell>
          <cell r="M61">
            <v>19</v>
          </cell>
        </row>
        <row r="62">
          <cell r="D62">
            <v>7</v>
          </cell>
          <cell r="M62">
            <v>2</v>
          </cell>
        </row>
        <row r="63">
          <cell r="D63">
            <v>23</v>
          </cell>
          <cell r="M63">
            <v>26</v>
          </cell>
        </row>
        <row r="64">
          <cell r="D64">
            <v>0</v>
          </cell>
          <cell r="M64">
            <v>1</v>
          </cell>
        </row>
        <row r="65">
          <cell r="D65">
            <v>22</v>
          </cell>
          <cell r="M65">
            <v>9</v>
          </cell>
        </row>
        <row r="66">
          <cell r="D66">
            <v>39</v>
          </cell>
          <cell r="M66">
            <v>28</v>
          </cell>
        </row>
        <row r="67">
          <cell r="D67">
            <v>56.41025641025641</v>
          </cell>
          <cell r="M67">
            <v>32.142857142857146</v>
          </cell>
        </row>
        <row r="68">
          <cell r="M68" t="str">
            <v>30:59</v>
          </cell>
        </row>
        <row r="69">
          <cell r="M69">
            <v>33.663366336633665</v>
          </cell>
        </row>
        <row r="73">
          <cell r="A73" t="str">
            <v>Sullivan</v>
          </cell>
          <cell r="C73">
            <v>232</v>
          </cell>
          <cell r="D73">
            <v>895</v>
          </cell>
          <cell r="E73">
            <v>3.8577586206896552</v>
          </cell>
          <cell r="F73">
            <v>28</v>
          </cell>
          <cell r="G73">
            <v>2</v>
          </cell>
        </row>
        <row r="74">
          <cell r="A74" t="str">
            <v>Po James</v>
          </cell>
          <cell r="C74">
            <v>62</v>
          </cell>
          <cell r="D74">
            <v>271</v>
          </cell>
          <cell r="E74">
            <v>4.370967741935484</v>
          </cell>
          <cell r="F74">
            <v>22</v>
          </cell>
          <cell r="G74">
            <v>2</v>
          </cell>
        </row>
        <row r="75">
          <cell r="A75" t="str">
            <v>Bulaich</v>
          </cell>
          <cell r="C75">
            <v>39</v>
          </cell>
          <cell r="D75">
            <v>124</v>
          </cell>
          <cell r="E75">
            <v>3.1794871794871793</v>
          </cell>
          <cell r="F75">
            <v>15</v>
          </cell>
          <cell r="G75">
            <v>0</v>
          </cell>
        </row>
        <row r="76">
          <cell r="A76" t="str">
            <v>Gabriel</v>
          </cell>
          <cell r="C76">
            <v>6</v>
          </cell>
          <cell r="D76">
            <v>46</v>
          </cell>
          <cell r="E76">
            <v>7.666666666666667</v>
          </cell>
          <cell r="F76">
            <v>21</v>
          </cell>
          <cell r="G76">
            <v>0</v>
          </cell>
        </row>
        <row r="77">
          <cell r="A77" t="str">
            <v>Bailey</v>
          </cell>
          <cell r="C77">
            <v>9</v>
          </cell>
          <cell r="D77">
            <v>54</v>
          </cell>
          <cell r="E77">
            <v>6</v>
          </cell>
          <cell r="F77">
            <v>12</v>
          </cell>
          <cell r="G77">
            <v>0</v>
          </cell>
        </row>
        <row r="78">
          <cell r="A78" t="str">
            <v>Jackson</v>
          </cell>
          <cell r="C78">
            <v>9</v>
          </cell>
          <cell r="D78">
            <v>4</v>
          </cell>
          <cell r="E78">
            <v>0.4444444444444444</v>
          </cell>
          <cell r="F78">
            <v>10</v>
          </cell>
          <cell r="G78">
            <v>0</v>
          </cell>
        </row>
        <row r="79">
          <cell r="A79" t="str">
            <v>Oliver</v>
          </cell>
          <cell r="C79">
            <v>9</v>
          </cell>
          <cell r="D79">
            <v>7</v>
          </cell>
          <cell r="E79">
            <v>0.7777777777777778</v>
          </cell>
          <cell r="F79">
            <v>7</v>
          </cell>
          <cell r="G79">
            <v>1</v>
          </cell>
        </row>
        <row r="80">
          <cell r="A80" t="str">
            <v>Young</v>
          </cell>
          <cell r="C80">
            <v>4</v>
          </cell>
          <cell r="D80">
            <v>33</v>
          </cell>
          <cell r="E80">
            <v>8.25</v>
          </cell>
          <cell r="F80">
            <v>26</v>
          </cell>
          <cell r="G80">
            <v>0</v>
          </cell>
        </row>
        <row r="81">
          <cell r="A81" t="str">
            <v>Boryla</v>
          </cell>
          <cell r="C81">
            <v>2</v>
          </cell>
          <cell r="D81">
            <v>2</v>
          </cell>
          <cell r="E81">
            <v>1</v>
          </cell>
          <cell r="F81">
            <v>2</v>
          </cell>
          <cell r="G81">
            <v>0</v>
          </cell>
        </row>
        <row r="82">
          <cell r="A82" t="str">
            <v>Carmichael</v>
          </cell>
          <cell r="C82">
            <v>2</v>
          </cell>
          <cell r="D82">
            <v>8</v>
          </cell>
          <cell r="E82">
            <v>4</v>
          </cell>
          <cell r="F82">
            <v>7</v>
          </cell>
          <cell r="G82">
            <v>0</v>
          </cell>
        </row>
        <row r="87">
          <cell r="A87" t="str">
            <v>Young</v>
          </cell>
          <cell r="C87">
            <v>69</v>
          </cell>
          <cell r="D87">
            <v>790</v>
          </cell>
          <cell r="E87">
            <v>11.44927536231884</v>
          </cell>
          <cell r="F87">
            <v>47</v>
          </cell>
          <cell r="G87">
            <v>5</v>
          </cell>
        </row>
        <row r="88">
          <cell r="A88" t="str">
            <v>Carmichael</v>
          </cell>
          <cell r="C88">
            <v>51</v>
          </cell>
          <cell r="D88">
            <v>673</v>
          </cell>
          <cell r="E88">
            <v>13.196078431372548</v>
          </cell>
          <cell r="F88">
            <v>38</v>
          </cell>
          <cell r="G88">
            <v>3</v>
          </cell>
        </row>
        <row r="89">
          <cell r="A89" t="str">
            <v>Sullivan</v>
          </cell>
          <cell r="C89">
            <v>35</v>
          </cell>
          <cell r="D89">
            <v>278</v>
          </cell>
          <cell r="E89">
            <v>7.942857142857143</v>
          </cell>
          <cell r="F89">
            <v>31</v>
          </cell>
          <cell r="G89">
            <v>2</v>
          </cell>
        </row>
        <row r="90">
          <cell r="A90" t="str">
            <v>Po James</v>
          </cell>
          <cell r="C90">
            <v>32</v>
          </cell>
          <cell r="D90">
            <v>219</v>
          </cell>
          <cell r="E90">
            <v>6.84375</v>
          </cell>
          <cell r="F90">
            <v>20</v>
          </cell>
          <cell r="G90">
            <v>2</v>
          </cell>
        </row>
        <row r="91">
          <cell r="A91" t="str">
            <v>Zimmerman</v>
          </cell>
          <cell r="C91">
            <v>35</v>
          </cell>
          <cell r="D91">
            <v>352</v>
          </cell>
          <cell r="E91">
            <v>10.057142857142857</v>
          </cell>
          <cell r="F91">
            <v>38</v>
          </cell>
          <cell r="G91">
            <v>3</v>
          </cell>
        </row>
        <row r="92">
          <cell r="A92" t="str">
            <v>Bulaich</v>
          </cell>
          <cell r="C92">
            <v>35</v>
          </cell>
          <cell r="D92">
            <v>298</v>
          </cell>
          <cell r="E92">
            <v>8.514285714285714</v>
          </cell>
          <cell r="F92">
            <v>23</v>
          </cell>
          <cell r="G92">
            <v>0</v>
          </cell>
        </row>
        <row r="93">
          <cell r="A93" t="str">
            <v>Bailey</v>
          </cell>
          <cell r="C93">
            <v>10</v>
          </cell>
          <cell r="D93">
            <v>26</v>
          </cell>
          <cell r="E93">
            <v>2.6</v>
          </cell>
          <cell r="F93">
            <v>16</v>
          </cell>
          <cell r="G93">
            <v>0</v>
          </cell>
        </row>
        <row r="99">
          <cell r="A99" t="str">
            <v>Gabriel</v>
          </cell>
          <cell r="C99">
            <v>350</v>
          </cell>
          <cell r="D99">
            <v>201</v>
          </cell>
          <cell r="E99">
            <v>57.42857142857143</v>
          </cell>
          <cell r="F99">
            <v>1893</v>
          </cell>
          <cell r="G99">
            <v>9</v>
          </cell>
          <cell r="H99">
            <v>43</v>
          </cell>
          <cell r="I99">
            <v>14</v>
          </cell>
          <cell r="J99">
            <v>2.571428571428571</v>
          </cell>
          <cell r="K99">
            <v>4</v>
          </cell>
          <cell r="L99">
            <v>5.408571428571428</v>
          </cell>
          <cell r="M99">
            <v>64.38095238095238</v>
          </cell>
        </row>
        <row r="100">
          <cell r="A100" t="str">
            <v>Boryla</v>
          </cell>
          <cell r="C100">
            <v>102</v>
          </cell>
          <cell r="D100">
            <v>65</v>
          </cell>
          <cell r="E100">
            <v>63.725490196078425</v>
          </cell>
          <cell r="F100">
            <v>729</v>
          </cell>
          <cell r="G100">
            <v>6</v>
          </cell>
          <cell r="H100">
            <v>47</v>
          </cell>
          <cell r="I100">
            <v>4</v>
          </cell>
          <cell r="J100">
            <v>5.88235294117647</v>
          </cell>
          <cell r="K100">
            <v>3.9215686274509802</v>
          </cell>
          <cell r="L100">
            <v>7.147058823529412</v>
          </cell>
          <cell r="M100">
            <v>88.23529411764703</v>
          </cell>
        </row>
        <row r="101">
          <cell r="A101" t="str">
            <v>Reaves</v>
          </cell>
          <cell r="C101">
            <v>9</v>
          </cell>
          <cell r="D101">
            <v>1</v>
          </cell>
          <cell r="E101">
            <v>11.11111111111111</v>
          </cell>
          <cell r="F101">
            <v>14</v>
          </cell>
          <cell r="G101">
            <v>0</v>
          </cell>
          <cell r="H101">
            <v>14</v>
          </cell>
          <cell r="I101">
            <v>3</v>
          </cell>
          <cell r="J101">
            <v>0</v>
          </cell>
          <cell r="K101">
            <v>33.33333333333333</v>
          </cell>
          <cell r="L101">
            <v>1.5555555555555556</v>
          </cell>
          <cell r="M101">
            <v>0</v>
          </cell>
        </row>
        <row r="102">
          <cell r="A102" t="str">
            <v>Carmichael</v>
          </cell>
          <cell r="C102">
            <v>1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39.583333333333336</v>
          </cell>
        </row>
        <row r="105">
          <cell r="A105" t="str">
            <v>Bradley</v>
          </cell>
          <cell r="C105">
            <v>27</v>
          </cell>
          <cell r="D105">
            <v>2</v>
          </cell>
          <cell r="E105">
            <v>340</v>
          </cell>
          <cell r="F105">
            <v>12.592592592592593</v>
          </cell>
          <cell r="G105">
            <v>24</v>
          </cell>
          <cell r="H105">
            <v>0</v>
          </cell>
        </row>
        <row r="106">
          <cell r="A106" t="str">
            <v>Marshall</v>
          </cell>
          <cell r="C106">
            <v>13</v>
          </cell>
          <cell r="D106">
            <v>1</v>
          </cell>
          <cell r="E106">
            <v>237</v>
          </cell>
          <cell r="F106">
            <v>18.23076923076923</v>
          </cell>
          <cell r="G106">
            <v>49</v>
          </cell>
          <cell r="H106">
            <v>1</v>
          </cell>
        </row>
        <row r="107">
          <cell r="A107" t="str">
            <v>C. Smith</v>
          </cell>
          <cell r="C107">
            <v>5</v>
          </cell>
          <cell r="D107">
            <v>0</v>
          </cell>
          <cell r="E107">
            <v>15</v>
          </cell>
          <cell r="F107">
            <v>3</v>
          </cell>
          <cell r="G107">
            <v>12</v>
          </cell>
          <cell r="H107">
            <v>0</v>
          </cell>
        </row>
        <row r="108">
          <cell r="A108" t="str">
            <v>Reeves</v>
          </cell>
          <cell r="C108">
            <v>5</v>
          </cell>
          <cell r="D108">
            <v>0</v>
          </cell>
          <cell r="E108">
            <v>76</v>
          </cell>
          <cell r="F108">
            <v>15.2</v>
          </cell>
          <cell r="G108">
            <v>49</v>
          </cell>
          <cell r="H108">
            <v>0</v>
          </cell>
        </row>
        <row r="111">
          <cell r="A111" t="str">
            <v>L. Marshall</v>
          </cell>
          <cell r="C111">
            <v>18</v>
          </cell>
          <cell r="D111">
            <v>435</v>
          </cell>
          <cell r="E111">
            <v>24.166666666666668</v>
          </cell>
          <cell r="F111">
            <v>43</v>
          </cell>
          <cell r="G111">
            <v>0</v>
          </cell>
        </row>
        <row r="112">
          <cell r="A112" t="str">
            <v>R. Jackson</v>
          </cell>
          <cell r="C112">
            <v>11</v>
          </cell>
          <cell r="D112">
            <v>293</v>
          </cell>
          <cell r="E112">
            <v>26.636363636363637</v>
          </cell>
          <cell r="F112">
            <v>49</v>
          </cell>
          <cell r="G112">
            <v>0</v>
          </cell>
        </row>
        <row r="113">
          <cell r="A113" t="str">
            <v>Po James</v>
          </cell>
          <cell r="C113">
            <v>12</v>
          </cell>
          <cell r="D113">
            <v>204</v>
          </cell>
          <cell r="E113">
            <v>17</v>
          </cell>
          <cell r="F113">
            <v>24</v>
          </cell>
          <cell r="G113">
            <v>0</v>
          </cell>
        </row>
        <row r="114">
          <cell r="A114" t="str">
            <v>Kramer</v>
          </cell>
          <cell r="C114">
            <v>1</v>
          </cell>
          <cell r="D114">
            <v>14</v>
          </cell>
          <cell r="E114">
            <v>14</v>
          </cell>
          <cell r="F114">
            <v>14</v>
          </cell>
          <cell r="G114">
            <v>0</v>
          </cell>
        </row>
        <row r="115">
          <cell r="A115" t="str">
            <v>Bailey</v>
          </cell>
          <cell r="C115">
            <v>1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</row>
        <row r="116">
          <cell r="A116" t="str">
            <v>Chesson</v>
          </cell>
          <cell r="C116">
            <v>1</v>
          </cell>
          <cell r="D116">
            <v>1</v>
          </cell>
          <cell r="E116">
            <v>1</v>
          </cell>
          <cell r="F116">
            <v>1</v>
          </cell>
          <cell r="G116">
            <v>0</v>
          </cell>
        </row>
        <row r="117">
          <cell r="A117" t="str">
            <v>Kirksey</v>
          </cell>
          <cell r="C117">
            <v>1</v>
          </cell>
          <cell r="D117">
            <v>19</v>
          </cell>
          <cell r="E117">
            <v>19</v>
          </cell>
          <cell r="F117">
            <v>19</v>
          </cell>
          <cell r="G117">
            <v>0</v>
          </cell>
        </row>
        <row r="118">
          <cell r="A118" t="str">
            <v>Zimmerman</v>
          </cell>
          <cell r="C118">
            <v>1</v>
          </cell>
          <cell r="D118">
            <v>2</v>
          </cell>
          <cell r="E118">
            <v>2</v>
          </cell>
          <cell r="F118">
            <v>2</v>
          </cell>
          <cell r="G118">
            <v>0</v>
          </cell>
        </row>
        <row r="121">
          <cell r="A121" t="str">
            <v>Kersey</v>
          </cell>
          <cell r="C121">
            <v>78</v>
          </cell>
          <cell r="D121">
            <v>2613</v>
          </cell>
          <cell r="E121">
            <v>33.5</v>
          </cell>
          <cell r="F121">
            <v>64</v>
          </cell>
          <cell r="G121">
            <v>1</v>
          </cell>
        </row>
        <row r="122">
          <cell r="A122" t="str">
            <v>Bradley</v>
          </cell>
          <cell r="C122">
            <v>2</v>
          </cell>
          <cell r="D122">
            <v>55</v>
          </cell>
          <cell r="E122">
            <v>27.5</v>
          </cell>
          <cell r="F122">
            <v>32</v>
          </cell>
          <cell r="G122">
            <v>0</v>
          </cell>
        </row>
        <row r="125">
          <cell r="A125" t="str">
            <v>Dempsey</v>
          </cell>
          <cell r="C125">
            <v>61</v>
          </cell>
          <cell r="D125">
            <v>14</v>
          </cell>
          <cell r="E125">
            <v>39</v>
          </cell>
          <cell r="F125">
            <v>22</v>
          </cell>
          <cell r="G125">
            <v>56.41025641025641</v>
          </cell>
          <cell r="H125">
            <v>43</v>
          </cell>
          <cell r="I125">
            <v>25</v>
          </cell>
          <cell r="J125">
            <v>23</v>
          </cell>
        </row>
        <row r="128">
          <cell r="A128" t="str">
            <v>Bergey</v>
          </cell>
          <cell r="C128">
            <v>7</v>
          </cell>
          <cell r="D128">
            <v>92</v>
          </cell>
          <cell r="E128">
            <v>13.142857142857142</v>
          </cell>
          <cell r="F128">
            <v>25</v>
          </cell>
          <cell r="G128">
            <v>0</v>
          </cell>
        </row>
        <row r="129">
          <cell r="A129" t="str">
            <v>Zabel</v>
          </cell>
          <cell r="C129">
            <v>1</v>
          </cell>
          <cell r="D129">
            <v>8</v>
          </cell>
          <cell r="E129">
            <v>8</v>
          </cell>
          <cell r="F129">
            <v>8</v>
          </cell>
          <cell r="G129">
            <v>0</v>
          </cell>
        </row>
        <row r="130">
          <cell r="A130" t="str">
            <v>Bradley</v>
          </cell>
          <cell r="C130">
            <v>3</v>
          </cell>
          <cell r="D130">
            <v>20</v>
          </cell>
          <cell r="E130">
            <v>6.666666666666667</v>
          </cell>
          <cell r="F130">
            <v>9</v>
          </cell>
          <cell r="G130">
            <v>0</v>
          </cell>
        </row>
        <row r="131">
          <cell r="A131" t="str">
            <v>Outlaw</v>
          </cell>
          <cell r="C131">
            <v>1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</row>
        <row r="132">
          <cell r="A132" t="str">
            <v>Bunting</v>
          </cell>
          <cell r="C132">
            <v>2</v>
          </cell>
          <cell r="D132">
            <v>20</v>
          </cell>
          <cell r="E132">
            <v>10</v>
          </cell>
          <cell r="F132">
            <v>11</v>
          </cell>
          <cell r="G132">
            <v>1</v>
          </cell>
        </row>
        <row r="133">
          <cell r="A133" t="str">
            <v>Logan</v>
          </cell>
          <cell r="C133">
            <v>2</v>
          </cell>
          <cell r="D133">
            <v>4</v>
          </cell>
          <cell r="E133">
            <v>2</v>
          </cell>
          <cell r="F133">
            <v>4</v>
          </cell>
          <cell r="G133">
            <v>0</v>
          </cell>
        </row>
        <row r="134">
          <cell r="A134" t="str">
            <v>Halverson</v>
          </cell>
          <cell r="C134">
            <v>1</v>
          </cell>
          <cell r="D134">
            <v>-1</v>
          </cell>
          <cell r="E134">
            <v>-1</v>
          </cell>
          <cell r="F134">
            <v>0</v>
          </cell>
          <cell r="G134">
            <v>0</v>
          </cell>
        </row>
        <row r="135">
          <cell r="A135" t="str">
            <v>Lavender</v>
          </cell>
          <cell r="C135">
            <v>1</v>
          </cell>
          <cell r="D135">
            <v>57</v>
          </cell>
          <cell r="E135">
            <v>57</v>
          </cell>
          <cell r="F135">
            <v>57</v>
          </cell>
          <cell r="G135">
            <v>1</v>
          </cell>
        </row>
        <row r="136">
          <cell r="A136" t="str">
            <v>Pattton</v>
          </cell>
          <cell r="C136">
            <v>0</v>
          </cell>
          <cell r="D136">
            <v>0</v>
          </cell>
          <cell r="E136" t="e">
            <v>#DIV/0!</v>
          </cell>
          <cell r="F136">
            <v>0</v>
          </cell>
          <cell r="G136">
            <v>0</v>
          </cell>
        </row>
        <row r="139">
          <cell r="A139" t="str">
            <v>J. Jones</v>
          </cell>
          <cell r="C139">
            <v>8.5</v>
          </cell>
        </row>
        <row r="140">
          <cell r="A140" t="str">
            <v>Patton</v>
          </cell>
          <cell r="C140">
            <v>7</v>
          </cell>
        </row>
        <row r="141">
          <cell r="A141" t="str">
            <v>Bergey</v>
          </cell>
          <cell r="C141">
            <v>7</v>
          </cell>
        </row>
        <row r="142">
          <cell r="A142" t="str">
            <v>Sutton</v>
          </cell>
          <cell r="C142">
            <v>4.5</v>
          </cell>
        </row>
        <row r="143">
          <cell r="A143" t="str">
            <v>Wynn</v>
          </cell>
          <cell r="C143">
            <v>8.5</v>
          </cell>
        </row>
        <row r="144">
          <cell r="A144" t="str">
            <v>Zabel</v>
          </cell>
          <cell r="C144">
            <v>1</v>
          </cell>
        </row>
        <row r="145">
          <cell r="A145" t="str">
            <v>Cullars</v>
          </cell>
          <cell r="C145">
            <v>1</v>
          </cell>
        </row>
        <row r="146">
          <cell r="A146" t="str">
            <v>Dunston</v>
          </cell>
          <cell r="C146">
            <v>1.5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umulative Stats"/>
      <sheetName val="WAS"/>
      <sheetName val="NEP"/>
      <sheetName val="@DAL"/>
      <sheetName val="ATL"/>
      <sheetName val="@PHI"/>
      <sheetName val="@WAS"/>
      <sheetName val="DAL"/>
      <sheetName val="@KCC"/>
      <sheetName val="NYJ"/>
      <sheetName val="@DET"/>
      <sheetName val="STL"/>
      <sheetName val="@CHI"/>
      <sheetName val="PHI"/>
      <sheetName val="@STL"/>
      <sheetName val="Bills"/>
      <sheetName val="@Jets"/>
      <sheetName val="Formula"/>
    </sheetNames>
    <sheetDataSet>
      <sheetData sheetId="0">
        <row r="2">
          <cell r="E2">
            <v>4</v>
          </cell>
          <cell r="F2">
            <v>10</v>
          </cell>
        </row>
        <row r="6">
          <cell r="D6">
            <v>215</v>
          </cell>
          <cell r="M6">
            <v>261</v>
          </cell>
        </row>
        <row r="7">
          <cell r="D7">
            <v>92</v>
          </cell>
          <cell r="M7">
            <v>112</v>
          </cell>
        </row>
        <row r="8">
          <cell r="D8">
            <v>107</v>
          </cell>
          <cell r="M8">
            <v>135</v>
          </cell>
        </row>
        <row r="9">
          <cell r="D9">
            <v>16</v>
          </cell>
          <cell r="M9">
            <v>14</v>
          </cell>
        </row>
        <row r="11">
          <cell r="D11">
            <v>450</v>
          </cell>
          <cell r="M11">
            <v>426</v>
          </cell>
        </row>
        <row r="12">
          <cell r="D12">
            <v>1541</v>
          </cell>
          <cell r="M12">
            <v>1983</v>
          </cell>
        </row>
        <row r="13">
          <cell r="D13">
            <v>3.4244444444444446</v>
          </cell>
          <cell r="M13">
            <v>4.654929577464789</v>
          </cell>
        </row>
        <row r="15">
          <cell r="D15">
            <v>391</v>
          </cell>
          <cell r="M15">
            <v>411</v>
          </cell>
        </row>
        <row r="16">
          <cell r="D16">
            <v>207</v>
          </cell>
          <cell r="M16">
            <v>235</v>
          </cell>
        </row>
        <row r="17">
          <cell r="D17">
            <v>52.94117647058824</v>
          </cell>
          <cell r="M17">
            <v>57.17761557177615</v>
          </cell>
        </row>
        <row r="18">
          <cell r="D18">
            <v>2231</v>
          </cell>
          <cell r="M18">
            <v>2863</v>
          </cell>
        </row>
        <row r="19">
          <cell r="D19">
            <v>28</v>
          </cell>
          <cell r="M19">
            <v>21</v>
          </cell>
        </row>
        <row r="20">
          <cell r="D20">
            <v>199</v>
          </cell>
          <cell r="M20">
            <v>154</v>
          </cell>
        </row>
        <row r="21">
          <cell r="D21">
            <v>2032</v>
          </cell>
          <cell r="M21">
            <v>2709</v>
          </cell>
        </row>
        <row r="22">
          <cell r="D22">
            <v>4.84964200477327</v>
          </cell>
          <cell r="M22">
            <v>6.270833333333333</v>
          </cell>
        </row>
        <row r="23">
          <cell r="D23">
            <v>10.777777777777779</v>
          </cell>
          <cell r="M23">
            <v>12.182978723404256</v>
          </cell>
        </row>
        <row r="26">
          <cell r="D26">
            <v>3573</v>
          </cell>
          <cell r="M26">
            <v>4692</v>
          </cell>
        </row>
        <row r="27">
          <cell r="D27">
            <v>43.129023229778895</v>
          </cell>
          <cell r="M27">
            <v>42.26342710997442</v>
          </cell>
        </row>
        <row r="28">
          <cell r="D28">
            <v>56.870976770221105</v>
          </cell>
          <cell r="M28">
            <v>57.73657289002557</v>
          </cell>
        </row>
        <row r="30">
          <cell r="D30">
            <v>869</v>
          </cell>
          <cell r="M30">
            <v>858</v>
          </cell>
        </row>
        <row r="31">
          <cell r="D31">
            <v>4.11162255466053</v>
          </cell>
          <cell r="M31">
            <v>5.468531468531468</v>
          </cell>
        </row>
        <row r="34">
          <cell r="D34">
            <v>31</v>
          </cell>
          <cell r="M34">
            <v>10</v>
          </cell>
        </row>
        <row r="35">
          <cell r="D35">
            <v>541</v>
          </cell>
          <cell r="M35">
            <v>51</v>
          </cell>
        </row>
        <row r="36">
          <cell r="D36">
            <v>3</v>
          </cell>
          <cell r="M36">
            <v>1</v>
          </cell>
        </row>
        <row r="38">
          <cell r="D38">
            <v>97</v>
          </cell>
          <cell r="M38">
            <v>88</v>
          </cell>
        </row>
        <row r="39">
          <cell r="D39">
            <v>3494</v>
          </cell>
          <cell r="M39">
            <v>3034</v>
          </cell>
        </row>
        <row r="40">
          <cell r="D40">
            <v>36.02061855670103</v>
          </cell>
          <cell r="M40">
            <v>34.47727272727273</v>
          </cell>
        </row>
        <row r="42">
          <cell r="D42">
            <v>47</v>
          </cell>
          <cell r="M42">
            <v>54</v>
          </cell>
        </row>
        <row r="43">
          <cell r="D43">
            <v>440</v>
          </cell>
          <cell r="M43">
            <v>456</v>
          </cell>
        </row>
        <row r="44">
          <cell r="D44">
            <v>9.361702127659575</v>
          </cell>
          <cell r="M44">
            <v>8.444444444444445</v>
          </cell>
        </row>
        <row r="45">
          <cell r="D45">
            <v>0</v>
          </cell>
          <cell r="M45">
            <v>1</v>
          </cell>
        </row>
        <row r="47">
          <cell r="D47">
            <v>70</v>
          </cell>
          <cell r="M47">
            <v>35</v>
          </cell>
        </row>
        <row r="48">
          <cell r="D48">
            <v>1804</v>
          </cell>
          <cell r="M48">
            <v>999</v>
          </cell>
        </row>
        <row r="49">
          <cell r="D49">
            <v>25.771428571428572</v>
          </cell>
          <cell r="M49">
            <v>28.542857142857144</v>
          </cell>
        </row>
        <row r="50">
          <cell r="D50">
            <v>0</v>
          </cell>
          <cell r="M50">
            <v>0</v>
          </cell>
        </row>
        <row r="52">
          <cell r="D52">
            <v>59</v>
          </cell>
          <cell r="M52">
            <v>84</v>
          </cell>
        </row>
        <row r="53">
          <cell r="D53">
            <v>514</v>
          </cell>
          <cell r="M53">
            <v>675</v>
          </cell>
        </row>
        <row r="55">
          <cell r="D55">
            <v>27</v>
          </cell>
          <cell r="M55">
            <v>26</v>
          </cell>
        </row>
        <row r="56">
          <cell r="D56">
            <v>15</v>
          </cell>
          <cell r="M56">
            <v>10</v>
          </cell>
        </row>
        <row r="58">
          <cell r="D58">
            <v>155</v>
          </cell>
          <cell r="M58">
            <v>387</v>
          </cell>
        </row>
        <row r="59">
          <cell r="D59">
            <v>19</v>
          </cell>
          <cell r="M59">
            <v>49</v>
          </cell>
        </row>
        <row r="60">
          <cell r="D60">
            <v>5</v>
          </cell>
          <cell r="M60">
            <v>14</v>
          </cell>
        </row>
        <row r="61">
          <cell r="D61">
            <v>12</v>
          </cell>
          <cell r="M61">
            <v>32</v>
          </cell>
        </row>
        <row r="62">
          <cell r="D62">
            <v>2</v>
          </cell>
          <cell r="M62">
            <v>5</v>
          </cell>
        </row>
        <row r="63">
          <cell r="D63">
            <v>15</v>
          </cell>
          <cell r="M63">
            <v>40</v>
          </cell>
        </row>
        <row r="64">
          <cell r="D64">
            <v>1</v>
          </cell>
          <cell r="M64">
            <v>1</v>
          </cell>
        </row>
        <row r="65">
          <cell r="D65">
            <v>8</v>
          </cell>
          <cell r="M65">
            <v>17</v>
          </cell>
        </row>
        <row r="66">
          <cell r="D66">
            <v>21</v>
          </cell>
          <cell r="M66">
            <v>25</v>
          </cell>
        </row>
        <row r="67">
          <cell r="D67">
            <v>38.095238095238095</v>
          </cell>
          <cell r="M67">
            <v>68</v>
          </cell>
        </row>
        <row r="68">
          <cell r="M68" t="str">
            <v>29:40</v>
          </cell>
        </row>
        <row r="69">
          <cell r="M69">
            <v>31.351351351351354</v>
          </cell>
        </row>
        <row r="73">
          <cell r="A73" t="str">
            <v>Dawkins</v>
          </cell>
          <cell r="C73">
            <v>160</v>
          </cell>
          <cell r="D73">
            <v>557</v>
          </cell>
          <cell r="E73">
            <v>3.48125</v>
          </cell>
          <cell r="F73">
            <v>25</v>
          </cell>
          <cell r="G73">
            <v>1</v>
          </cell>
        </row>
        <row r="74">
          <cell r="A74" t="str">
            <v>Kotar</v>
          </cell>
          <cell r="C74">
            <v>116</v>
          </cell>
          <cell r="D74">
            <v>387</v>
          </cell>
          <cell r="E74">
            <v>3.336206896551724</v>
          </cell>
          <cell r="F74">
            <v>20</v>
          </cell>
          <cell r="G74">
            <v>4</v>
          </cell>
        </row>
        <row r="75">
          <cell r="A75" t="str">
            <v>R. Johnson</v>
          </cell>
          <cell r="C75">
            <v>102</v>
          </cell>
          <cell r="D75">
            <v>263</v>
          </cell>
          <cell r="E75">
            <v>2.5784313725490198</v>
          </cell>
          <cell r="F75">
            <v>21</v>
          </cell>
          <cell r="G75">
            <v>0</v>
          </cell>
        </row>
        <row r="76">
          <cell r="A76" t="str">
            <v>McQuay</v>
          </cell>
          <cell r="C76">
            <v>52</v>
          </cell>
          <cell r="D76">
            <v>217</v>
          </cell>
          <cell r="E76">
            <v>4.173076923076923</v>
          </cell>
          <cell r="F76">
            <v>24</v>
          </cell>
          <cell r="G76">
            <v>0</v>
          </cell>
        </row>
        <row r="77">
          <cell r="A77" t="str">
            <v>Crosby</v>
          </cell>
          <cell r="C77">
            <v>14</v>
          </cell>
          <cell r="D77">
            <v>80</v>
          </cell>
          <cell r="E77">
            <v>5.714285714285714</v>
          </cell>
          <cell r="F77">
            <v>17</v>
          </cell>
          <cell r="G77">
            <v>0</v>
          </cell>
        </row>
        <row r="78">
          <cell r="A78" t="str">
            <v>Morton</v>
          </cell>
          <cell r="C78">
            <v>1</v>
          </cell>
          <cell r="D78">
            <v>3</v>
          </cell>
          <cell r="E78">
            <v>3</v>
          </cell>
          <cell r="F78">
            <v>3</v>
          </cell>
          <cell r="G78">
            <v>0</v>
          </cell>
        </row>
        <row r="79">
          <cell r="A79" t="str">
            <v>Del Gaizo</v>
          </cell>
          <cell r="C79">
            <v>2</v>
          </cell>
          <cell r="D79">
            <v>27</v>
          </cell>
          <cell r="E79">
            <v>13.5</v>
          </cell>
          <cell r="F79">
            <v>14</v>
          </cell>
          <cell r="G79">
            <v>0</v>
          </cell>
        </row>
        <row r="80">
          <cell r="A80" t="str">
            <v>Snead</v>
          </cell>
          <cell r="C80">
            <v>1</v>
          </cell>
          <cell r="D80">
            <v>1</v>
          </cell>
          <cell r="E80">
            <v>1</v>
          </cell>
          <cell r="F80">
            <v>1</v>
          </cell>
          <cell r="G80">
            <v>0</v>
          </cell>
        </row>
        <row r="81">
          <cell r="A81" t="str">
            <v>Summerell</v>
          </cell>
          <cell r="C81">
            <v>1</v>
          </cell>
          <cell r="D81">
            <v>13</v>
          </cell>
          <cell r="E81">
            <v>13</v>
          </cell>
          <cell r="F81">
            <v>13</v>
          </cell>
          <cell r="G81">
            <v>0</v>
          </cell>
        </row>
        <row r="82">
          <cell r="A82" t="str">
            <v>Rhodes</v>
          </cell>
          <cell r="C82">
            <v>1</v>
          </cell>
          <cell r="D82">
            <v>-7</v>
          </cell>
          <cell r="E82">
            <v>-7</v>
          </cell>
          <cell r="F82">
            <v>0</v>
          </cell>
          <cell r="G82">
            <v>0</v>
          </cell>
        </row>
        <row r="85">
          <cell r="A85" t="str">
            <v>Dawkins</v>
          </cell>
          <cell r="C85">
            <v>45</v>
          </cell>
          <cell r="D85">
            <v>212</v>
          </cell>
          <cell r="E85">
            <v>4.711111111111111</v>
          </cell>
          <cell r="F85">
            <v>20</v>
          </cell>
          <cell r="G85">
            <v>1</v>
          </cell>
        </row>
        <row r="86">
          <cell r="A86" t="str">
            <v>Tucker</v>
          </cell>
          <cell r="C86">
            <v>39</v>
          </cell>
          <cell r="D86">
            <v>381</v>
          </cell>
          <cell r="E86">
            <v>9.76923076923077</v>
          </cell>
          <cell r="F86">
            <v>24</v>
          </cell>
          <cell r="G86">
            <v>2</v>
          </cell>
        </row>
        <row r="87">
          <cell r="A87" t="str">
            <v>Gillette</v>
          </cell>
          <cell r="C87">
            <v>29</v>
          </cell>
          <cell r="D87">
            <v>530</v>
          </cell>
          <cell r="E87">
            <v>18.275862068965516</v>
          </cell>
          <cell r="F87">
            <v>72</v>
          </cell>
          <cell r="G87">
            <v>3</v>
          </cell>
        </row>
        <row r="88">
          <cell r="A88" t="str">
            <v>Grim</v>
          </cell>
          <cell r="C88">
            <v>31</v>
          </cell>
          <cell r="D88">
            <v>537</v>
          </cell>
          <cell r="E88">
            <v>17.322580645161292</v>
          </cell>
          <cell r="F88">
            <v>80</v>
          </cell>
          <cell r="G88">
            <v>4</v>
          </cell>
        </row>
        <row r="89">
          <cell r="A89" t="str">
            <v>R. Johnson</v>
          </cell>
          <cell r="C89">
            <v>23</v>
          </cell>
          <cell r="D89">
            <v>185</v>
          </cell>
          <cell r="E89">
            <v>8.043478260869565</v>
          </cell>
          <cell r="F89">
            <v>45</v>
          </cell>
          <cell r="G89">
            <v>0</v>
          </cell>
        </row>
        <row r="90">
          <cell r="A90" t="str">
            <v>Kotar</v>
          </cell>
          <cell r="C90">
            <v>12</v>
          </cell>
          <cell r="D90">
            <v>63</v>
          </cell>
          <cell r="E90">
            <v>5.25</v>
          </cell>
          <cell r="F90">
            <v>23</v>
          </cell>
          <cell r="G90">
            <v>1</v>
          </cell>
        </row>
        <row r="91">
          <cell r="A91" t="str">
            <v>Herrmann</v>
          </cell>
          <cell r="C91">
            <v>12</v>
          </cell>
          <cell r="D91">
            <v>129</v>
          </cell>
          <cell r="E91">
            <v>10.75</v>
          </cell>
          <cell r="F91">
            <v>29</v>
          </cell>
          <cell r="G91">
            <v>1</v>
          </cell>
        </row>
        <row r="92">
          <cell r="A92" t="str">
            <v>Rhodes</v>
          </cell>
          <cell r="C92">
            <v>8</v>
          </cell>
          <cell r="D92">
            <v>111</v>
          </cell>
          <cell r="E92">
            <v>13.875</v>
          </cell>
          <cell r="F92">
            <v>22</v>
          </cell>
          <cell r="G92">
            <v>0</v>
          </cell>
        </row>
        <row r="93">
          <cell r="A93" t="str">
            <v>McQuay</v>
          </cell>
          <cell r="C93">
            <v>6</v>
          </cell>
          <cell r="D93">
            <v>65</v>
          </cell>
          <cell r="E93">
            <v>10.833333333333334</v>
          </cell>
          <cell r="F93">
            <v>34</v>
          </cell>
          <cell r="G93">
            <v>0</v>
          </cell>
        </row>
        <row r="94">
          <cell r="A94" t="str">
            <v>Glass</v>
          </cell>
          <cell r="C94">
            <v>2</v>
          </cell>
          <cell r="D94">
            <v>18</v>
          </cell>
          <cell r="E94">
            <v>9</v>
          </cell>
          <cell r="F94">
            <v>10</v>
          </cell>
          <cell r="G94">
            <v>0</v>
          </cell>
        </row>
        <row r="99">
          <cell r="A99" t="str">
            <v>Morton</v>
          </cell>
          <cell r="C99">
            <v>240</v>
          </cell>
          <cell r="D99">
            <v>133</v>
          </cell>
          <cell r="E99">
            <v>55.41666666666667</v>
          </cell>
          <cell r="F99">
            <v>1520</v>
          </cell>
          <cell r="G99">
            <v>10</v>
          </cell>
          <cell r="H99">
            <v>80</v>
          </cell>
          <cell r="I99">
            <v>13</v>
          </cell>
          <cell r="J99">
            <v>4.166666666666666</v>
          </cell>
          <cell r="K99">
            <v>5.416666666666667</v>
          </cell>
          <cell r="L99">
            <v>6.333333333333333</v>
          </cell>
          <cell r="M99">
            <v>65.97222222222221</v>
          </cell>
        </row>
        <row r="100">
          <cell r="A100" t="str">
            <v>Snead</v>
          </cell>
          <cell r="C100">
            <v>108</v>
          </cell>
          <cell r="D100">
            <v>61</v>
          </cell>
          <cell r="E100">
            <v>56.481481481481474</v>
          </cell>
          <cell r="F100">
            <v>606</v>
          </cell>
          <cell r="G100">
            <v>2</v>
          </cell>
          <cell r="H100">
            <v>45</v>
          </cell>
          <cell r="I100">
            <v>9</v>
          </cell>
          <cell r="J100">
            <v>1.8518518518518516</v>
          </cell>
          <cell r="K100">
            <v>8.333333333333332</v>
          </cell>
          <cell r="L100">
            <v>5.611111111111111</v>
          </cell>
          <cell r="M100">
            <v>43.981481481481474</v>
          </cell>
        </row>
        <row r="101">
          <cell r="A101" t="str">
            <v>Del Gaizo</v>
          </cell>
          <cell r="C101">
            <v>34</v>
          </cell>
          <cell r="D101">
            <v>11</v>
          </cell>
          <cell r="E101">
            <v>32.35294117647059</v>
          </cell>
          <cell r="F101">
            <v>85</v>
          </cell>
          <cell r="G101">
            <v>0</v>
          </cell>
          <cell r="H101">
            <v>24</v>
          </cell>
          <cell r="I101">
            <v>6</v>
          </cell>
          <cell r="J101">
            <v>0</v>
          </cell>
          <cell r="K101">
            <v>17.647058823529413</v>
          </cell>
          <cell r="L101">
            <v>2.5</v>
          </cell>
          <cell r="M101">
            <v>1.9607843137254892</v>
          </cell>
        </row>
        <row r="102">
          <cell r="A102" t="str">
            <v>Summerell</v>
          </cell>
          <cell r="C102">
            <v>9</v>
          </cell>
          <cell r="D102">
            <v>2</v>
          </cell>
          <cell r="E102">
            <v>22.22222222222222</v>
          </cell>
          <cell r="F102">
            <v>20</v>
          </cell>
          <cell r="G102">
            <v>0</v>
          </cell>
          <cell r="H102">
            <v>19</v>
          </cell>
          <cell r="I102">
            <v>3</v>
          </cell>
          <cell r="J102">
            <v>0</v>
          </cell>
          <cell r="K102">
            <v>33.33333333333333</v>
          </cell>
          <cell r="L102">
            <v>2.2222222222222223</v>
          </cell>
          <cell r="M102">
            <v>0</v>
          </cell>
        </row>
        <row r="105">
          <cell r="A105" t="str">
            <v>Athas</v>
          </cell>
          <cell r="C105">
            <v>21</v>
          </cell>
          <cell r="D105">
            <v>0</v>
          </cell>
          <cell r="E105">
            <v>126</v>
          </cell>
          <cell r="F105">
            <v>6</v>
          </cell>
          <cell r="G105">
            <v>20</v>
          </cell>
          <cell r="H105">
            <v>0</v>
          </cell>
        </row>
        <row r="106">
          <cell r="A106" t="str">
            <v>Rhodes</v>
          </cell>
          <cell r="C106">
            <v>7</v>
          </cell>
          <cell r="D106">
            <v>0</v>
          </cell>
          <cell r="E106">
            <v>53</v>
          </cell>
          <cell r="F106">
            <v>7.571428571428571</v>
          </cell>
          <cell r="G106">
            <v>19</v>
          </cell>
          <cell r="H106">
            <v>0</v>
          </cell>
        </row>
        <row r="107">
          <cell r="A107" t="str">
            <v>McQuay</v>
          </cell>
          <cell r="C107">
            <v>11</v>
          </cell>
          <cell r="D107">
            <v>0</v>
          </cell>
          <cell r="E107">
            <v>211</v>
          </cell>
          <cell r="F107">
            <v>19.181818181818183</v>
          </cell>
          <cell r="G107">
            <v>270</v>
          </cell>
          <cell r="H107">
            <v>0</v>
          </cell>
        </row>
        <row r="108">
          <cell r="A108" t="str">
            <v>Kotar</v>
          </cell>
          <cell r="C108">
            <v>8</v>
          </cell>
          <cell r="D108">
            <v>0</v>
          </cell>
          <cell r="E108">
            <v>50</v>
          </cell>
          <cell r="F108">
            <v>6.25</v>
          </cell>
          <cell r="G108">
            <v>12</v>
          </cell>
          <cell r="H108">
            <v>0</v>
          </cell>
        </row>
        <row r="112">
          <cell r="A112" t="str">
            <v>McQuay</v>
          </cell>
          <cell r="C112">
            <v>30</v>
          </cell>
          <cell r="D112">
            <v>802</v>
          </cell>
          <cell r="E112">
            <v>26.733333333333334</v>
          </cell>
          <cell r="F112">
            <v>67</v>
          </cell>
          <cell r="G112">
            <v>0</v>
          </cell>
        </row>
        <row r="113">
          <cell r="A113" t="str">
            <v>Kotar</v>
          </cell>
          <cell r="C113">
            <v>21</v>
          </cell>
          <cell r="D113">
            <v>538</v>
          </cell>
          <cell r="E113">
            <v>25.61904761904762</v>
          </cell>
          <cell r="F113">
            <v>56</v>
          </cell>
          <cell r="G113">
            <v>0</v>
          </cell>
        </row>
        <row r="114">
          <cell r="A114" t="str">
            <v>Brooks</v>
          </cell>
          <cell r="C114">
            <v>2</v>
          </cell>
          <cell r="D114">
            <v>29</v>
          </cell>
          <cell r="E114">
            <v>14.5</v>
          </cell>
          <cell r="F114">
            <v>15</v>
          </cell>
          <cell r="G114">
            <v>0</v>
          </cell>
        </row>
        <row r="115">
          <cell r="A115" t="str">
            <v>Dawkins</v>
          </cell>
          <cell r="C115">
            <v>5</v>
          </cell>
          <cell r="D115">
            <v>227</v>
          </cell>
          <cell r="E115">
            <v>45.4</v>
          </cell>
          <cell r="F115">
            <v>60</v>
          </cell>
          <cell r="G115">
            <v>0</v>
          </cell>
        </row>
        <row r="116">
          <cell r="A116" t="str">
            <v>Kelley</v>
          </cell>
          <cell r="C116">
            <v>2</v>
          </cell>
          <cell r="D116">
            <v>19</v>
          </cell>
          <cell r="E116">
            <v>9.5</v>
          </cell>
          <cell r="F116">
            <v>21</v>
          </cell>
          <cell r="G116">
            <v>0</v>
          </cell>
        </row>
        <row r="117">
          <cell r="A117" t="str">
            <v>Crosby</v>
          </cell>
          <cell r="C117">
            <v>5</v>
          </cell>
          <cell r="D117">
            <v>103</v>
          </cell>
          <cell r="E117">
            <v>20.6</v>
          </cell>
          <cell r="F117">
            <v>27</v>
          </cell>
          <cell r="G117">
            <v>0</v>
          </cell>
        </row>
        <row r="118">
          <cell r="A118" t="str">
            <v>Small</v>
          </cell>
          <cell r="C118">
            <v>1</v>
          </cell>
          <cell r="D118">
            <v>12</v>
          </cell>
          <cell r="E118">
            <v>12</v>
          </cell>
          <cell r="F118">
            <v>12</v>
          </cell>
          <cell r="G118">
            <v>0</v>
          </cell>
        </row>
        <row r="119">
          <cell r="A119" t="str">
            <v>Rhodes</v>
          </cell>
          <cell r="C119">
            <v>3</v>
          </cell>
          <cell r="D119">
            <v>65</v>
          </cell>
          <cell r="E119">
            <v>21.666666666666668</v>
          </cell>
          <cell r="F119">
            <v>24</v>
          </cell>
          <cell r="G119">
            <v>0</v>
          </cell>
        </row>
        <row r="120">
          <cell r="A120" t="str">
            <v>Powers</v>
          </cell>
          <cell r="C120">
            <v>1</v>
          </cell>
          <cell r="D120">
            <v>9</v>
          </cell>
          <cell r="E120">
            <v>9</v>
          </cell>
          <cell r="F120">
            <v>9</v>
          </cell>
          <cell r="G120">
            <v>0</v>
          </cell>
        </row>
        <row r="124">
          <cell r="A124" t="str">
            <v>Jennings</v>
          </cell>
          <cell r="C124">
            <v>88</v>
          </cell>
          <cell r="D124">
            <v>3185</v>
          </cell>
          <cell r="E124">
            <v>36.19318181818182</v>
          </cell>
          <cell r="F124">
            <v>54</v>
          </cell>
          <cell r="G124">
            <v>1</v>
          </cell>
        </row>
        <row r="125">
          <cell r="A125" t="str">
            <v>Crosby</v>
          </cell>
          <cell r="C125">
            <v>9</v>
          </cell>
          <cell r="D125">
            <v>309</v>
          </cell>
          <cell r="E125">
            <v>34.333333333333336</v>
          </cell>
          <cell r="F125">
            <v>42</v>
          </cell>
          <cell r="G125">
            <v>0</v>
          </cell>
        </row>
        <row r="128">
          <cell r="A128" t="str">
            <v>Gogolak</v>
          </cell>
          <cell r="C128">
            <v>40</v>
          </cell>
          <cell r="D128">
            <v>1</v>
          </cell>
          <cell r="E128">
            <v>21</v>
          </cell>
          <cell r="F128">
            <v>8</v>
          </cell>
          <cell r="G128">
            <v>38.095238095238095</v>
          </cell>
          <cell r="H128">
            <v>45</v>
          </cell>
          <cell r="I128">
            <v>18</v>
          </cell>
          <cell r="J128">
            <v>15</v>
          </cell>
        </row>
        <row r="131">
          <cell r="A131" t="str">
            <v>Crist</v>
          </cell>
          <cell r="C131">
            <v>1</v>
          </cell>
          <cell r="D131">
            <v>14</v>
          </cell>
          <cell r="E131">
            <v>14</v>
          </cell>
          <cell r="F131">
            <v>14</v>
          </cell>
          <cell r="G131">
            <v>0</v>
          </cell>
        </row>
        <row r="132">
          <cell r="A132" t="str">
            <v>Athas</v>
          </cell>
          <cell r="C132">
            <v>1</v>
          </cell>
          <cell r="D132">
            <v>-2</v>
          </cell>
          <cell r="E132">
            <v>-2</v>
          </cell>
          <cell r="F132">
            <v>0</v>
          </cell>
          <cell r="G132">
            <v>0</v>
          </cell>
        </row>
        <row r="133">
          <cell r="A133" t="str">
            <v>Van Pelt</v>
          </cell>
          <cell r="C133">
            <v>0</v>
          </cell>
          <cell r="D133">
            <v>0</v>
          </cell>
          <cell r="E133" t="e">
            <v>#DIV/0!</v>
          </cell>
          <cell r="F133">
            <v>0</v>
          </cell>
          <cell r="G133">
            <v>0</v>
          </cell>
        </row>
        <row r="134">
          <cell r="A134" t="str">
            <v>Hughes</v>
          </cell>
          <cell r="C134">
            <v>3</v>
          </cell>
          <cell r="D134">
            <v>-3</v>
          </cell>
          <cell r="E134">
            <v>-1</v>
          </cell>
          <cell r="F134">
            <v>0</v>
          </cell>
          <cell r="G134">
            <v>0</v>
          </cell>
        </row>
        <row r="135">
          <cell r="A135" t="str">
            <v>Lockhart</v>
          </cell>
          <cell r="C135">
            <v>1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</row>
        <row r="136">
          <cell r="A136" t="str">
            <v>Kelley</v>
          </cell>
          <cell r="C136">
            <v>1</v>
          </cell>
          <cell r="D136">
            <v>13</v>
          </cell>
          <cell r="E136">
            <v>13</v>
          </cell>
          <cell r="F136">
            <v>13</v>
          </cell>
          <cell r="G136">
            <v>1</v>
          </cell>
        </row>
        <row r="137">
          <cell r="A137" t="str">
            <v>Selfridge</v>
          </cell>
          <cell r="C137">
            <v>1</v>
          </cell>
          <cell r="D137">
            <v>11</v>
          </cell>
          <cell r="E137">
            <v>11</v>
          </cell>
          <cell r="F137">
            <v>11</v>
          </cell>
          <cell r="G137">
            <v>0</v>
          </cell>
        </row>
        <row r="138">
          <cell r="A138" t="str">
            <v>Hornsby</v>
          </cell>
          <cell r="C138">
            <v>1</v>
          </cell>
          <cell r="D138">
            <v>18</v>
          </cell>
          <cell r="E138">
            <v>18</v>
          </cell>
          <cell r="F138">
            <v>18</v>
          </cell>
          <cell r="G138">
            <v>0</v>
          </cell>
        </row>
        <row r="139">
          <cell r="A139" t="str">
            <v>Small</v>
          </cell>
          <cell r="C139">
            <v>1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</row>
        <row r="142">
          <cell r="A142" t="str">
            <v>J. Gregory</v>
          </cell>
          <cell r="C142">
            <v>4</v>
          </cell>
        </row>
        <row r="143">
          <cell r="A143" t="str">
            <v>Jacobsen</v>
          </cell>
          <cell r="C143">
            <v>3.5</v>
          </cell>
        </row>
        <row r="144">
          <cell r="A144" t="str">
            <v>Kelley</v>
          </cell>
          <cell r="C144">
            <v>3</v>
          </cell>
        </row>
        <row r="145">
          <cell r="A145" t="str">
            <v>J. Mendenhall</v>
          </cell>
          <cell r="C145">
            <v>4</v>
          </cell>
        </row>
        <row r="146">
          <cell r="A146" t="str">
            <v>Hilton</v>
          </cell>
          <cell r="C146">
            <v>2.5</v>
          </cell>
        </row>
        <row r="147">
          <cell r="A147" t="str">
            <v>Hughes</v>
          </cell>
          <cell r="C147">
            <v>0</v>
          </cell>
        </row>
        <row r="148">
          <cell r="A148" t="str">
            <v>Hornsby</v>
          </cell>
          <cell r="C148">
            <v>3.5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umulative Stats"/>
      <sheetName val="@GBP"/>
      <sheetName val="@DET"/>
      <sheetName val="CHI"/>
      <sheetName val="@DAL"/>
      <sheetName val="HOU"/>
      <sheetName val="DET"/>
      <sheetName val="NEP"/>
      <sheetName val="@CHI"/>
      <sheetName val="@STL"/>
      <sheetName val="GBP"/>
      <sheetName val="@LAR"/>
      <sheetName val="NOS"/>
      <sheetName val="ATL"/>
      <sheetName val="@KCC"/>
      <sheetName val="Bills"/>
      <sheetName val="@Jets"/>
      <sheetName val="Formula"/>
    </sheetNames>
    <sheetDataSet>
      <sheetData sheetId="0">
        <row r="2">
          <cell r="E2">
            <v>10</v>
          </cell>
          <cell r="F2">
            <v>4</v>
          </cell>
        </row>
        <row r="6">
          <cell r="D6">
            <v>264</v>
          </cell>
          <cell r="M6">
            <v>211</v>
          </cell>
        </row>
        <row r="7">
          <cell r="D7">
            <v>104</v>
          </cell>
          <cell r="M7">
            <v>90</v>
          </cell>
        </row>
        <row r="8">
          <cell r="D8">
            <v>140</v>
          </cell>
          <cell r="M8">
            <v>103</v>
          </cell>
        </row>
        <row r="9">
          <cell r="D9">
            <v>20</v>
          </cell>
          <cell r="M9">
            <v>18</v>
          </cell>
        </row>
        <row r="11">
          <cell r="D11">
            <v>504</v>
          </cell>
          <cell r="M11">
            <v>444</v>
          </cell>
        </row>
        <row r="12">
          <cell r="D12">
            <v>1982</v>
          </cell>
          <cell r="M12">
            <v>1638</v>
          </cell>
        </row>
        <row r="13">
          <cell r="D13">
            <v>3.9325396825396823</v>
          </cell>
          <cell r="M13">
            <v>3.689189189189189</v>
          </cell>
        </row>
        <row r="15">
          <cell r="D15">
            <v>408</v>
          </cell>
          <cell r="M15">
            <v>388</v>
          </cell>
        </row>
        <row r="16">
          <cell r="D16">
            <v>248</v>
          </cell>
          <cell r="M16">
            <v>192</v>
          </cell>
        </row>
        <row r="17">
          <cell r="D17">
            <v>60.78431372549019</v>
          </cell>
          <cell r="M17">
            <v>49.48453608247423</v>
          </cell>
        </row>
        <row r="18">
          <cell r="D18">
            <v>3128</v>
          </cell>
          <cell r="M18">
            <v>2257</v>
          </cell>
        </row>
        <row r="19">
          <cell r="D19">
            <v>20</v>
          </cell>
          <cell r="M19">
            <v>43</v>
          </cell>
        </row>
        <row r="20">
          <cell r="D20">
            <v>117</v>
          </cell>
          <cell r="M20">
            <v>304</v>
          </cell>
        </row>
        <row r="21">
          <cell r="D21">
            <v>3011</v>
          </cell>
          <cell r="M21">
            <v>1953</v>
          </cell>
        </row>
        <row r="22">
          <cell r="D22">
            <v>7.035046728971962</v>
          </cell>
          <cell r="M22">
            <v>4.531322505800464</v>
          </cell>
        </row>
        <row r="23">
          <cell r="D23">
            <v>12.612903225806452</v>
          </cell>
          <cell r="M23">
            <v>11.755208333333334</v>
          </cell>
        </row>
        <row r="26">
          <cell r="D26">
            <v>4993</v>
          </cell>
          <cell r="M26">
            <v>3591</v>
          </cell>
        </row>
        <row r="27">
          <cell r="D27">
            <v>39.69557380332465</v>
          </cell>
          <cell r="M27">
            <v>45.614035087719294</v>
          </cell>
        </row>
        <row r="28">
          <cell r="D28">
            <v>60.304426196675344</v>
          </cell>
          <cell r="M28">
            <v>54.385964912280706</v>
          </cell>
        </row>
        <row r="30">
          <cell r="D30">
            <v>932</v>
          </cell>
          <cell r="M30">
            <v>875</v>
          </cell>
        </row>
        <row r="31">
          <cell r="D31">
            <v>5.3572961373390555</v>
          </cell>
          <cell r="M31">
            <v>4.104</v>
          </cell>
        </row>
        <row r="34">
          <cell r="D34">
            <v>11</v>
          </cell>
          <cell r="M34">
            <v>16</v>
          </cell>
        </row>
        <row r="35">
          <cell r="D35">
            <v>180</v>
          </cell>
          <cell r="M35">
            <v>233</v>
          </cell>
        </row>
        <row r="36">
          <cell r="D36">
            <v>2</v>
          </cell>
          <cell r="M36">
            <v>4</v>
          </cell>
        </row>
        <row r="38">
          <cell r="D38">
            <v>85</v>
          </cell>
          <cell r="M38">
            <v>94</v>
          </cell>
        </row>
        <row r="39">
          <cell r="D39">
            <v>2859</v>
          </cell>
          <cell r="M39">
            <v>3536</v>
          </cell>
        </row>
        <row r="40">
          <cell r="D40">
            <v>33.63529411764706</v>
          </cell>
          <cell r="M40">
            <v>37.61702127659574</v>
          </cell>
        </row>
        <row r="42">
          <cell r="D42">
            <v>60</v>
          </cell>
          <cell r="M42">
            <v>62</v>
          </cell>
        </row>
        <row r="43">
          <cell r="D43">
            <v>461</v>
          </cell>
          <cell r="M43">
            <v>523</v>
          </cell>
        </row>
        <row r="44">
          <cell r="D44">
            <v>7.683333333333334</v>
          </cell>
          <cell r="M44">
            <v>8.435483870967742</v>
          </cell>
        </row>
        <row r="45">
          <cell r="D45">
            <v>0</v>
          </cell>
          <cell r="M45">
            <v>0</v>
          </cell>
        </row>
        <row r="47">
          <cell r="D47">
            <v>53</v>
          </cell>
          <cell r="M47">
            <v>69</v>
          </cell>
        </row>
        <row r="48">
          <cell r="D48">
            <v>1312</v>
          </cell>
          <cell r="M48">
            <v>1263</v>
          </cell>
        </row>
        <row r="49">
          <cell r="D49">
            <v>24.754716981132077</v>
          </cell>
          <cell r="M49">
            <v>18.304347826086957</v>
          </cell>
        </row>
        <row r="50">
          <cell r="D50">
            <v>0</v>
          </cell>
          <cell r="M50">
            <v>1</v>
          </cell>
        </row>
        <row r="52">
          <cell r="D52">
            <v>58</v>
          </cell>
          <cell r="M52">
            <v>59</v>
          </cell>
        </row>
        <row r="53">
          <cell r="D53">
            <v>426</v>
          </cell>
          <cell r="M53">
            <v>444</v>
          </cell>
        </row>
        <row r="55">
          <cell r="D55">
            <v>30</v>
          </cell>
          <cell r="M55">
            <v>32</v>
          </cell>
        </row>
        <row r="56">
          <cell r="D56">
            <v>17</v>
          </cell>
          <cell r="M56">
            <v>17</v>
          </cell>
        </row>
        <row r="58">
          <cell r="D58">
            <v>343</v>
          </cell>
          <cell r="M58">
            <v>210</v>
          </cell>
        </row>
        <row r="59">
          <cell r="D59">
            <v>39</v>
          </cell>
          <cell r="M59">
            <v>22</v>
          </cell>
        </row>
        <row r="60">
          <cell r="D60">
            <v>7</v>
          </cell>
          <cell r="M60">
            <v>8</v>
          </cell>
        </row>
        <row r="61">
          <cell r="D61">
            <v>28</v>
          </cell>
          <cell r="M61">
            <v>12</v>
          </cell>
        </row>
        <row r="62">
          <cell r="D62">
            <v>4</v>
          </cell>
          <cell r="M62">
            <v>3</v>
          </cell>
        </row>
        <row r="63">
          <cell r="D63">
            <v>29</v>
          </cell>
          <cell r="M63">
            <v>21</v>
          </cell>
        </row>
        <row r="64">
          <cell r="D64">
            <v>1</v>
          </cell>
          <cell r="M64">
            <v>0</v>
          </cell>
        </row>
        <row r="65">
          <cell r="D65">
            <v>26</v>
          </cell>
          <cell r="M65">
            <v>19</v>
          </cell>
        </row>
        <row r="66">
          <cell r="D66">
            <v>36</v>
          </cell>
          <cell r="M66">
            <v>30</v>
          </cell>
        </row>
        <row r="67">
          <cell r="D67">
            <v>72.22222222222221</v>
          </cell>
          <cell r="M67">
            <v>63.33333333333333</v>
          </cell>
        </row>
        <row r="68">
          <cell r="M68" t="str">
            <v>28:34</v>
          </cell>
        </row>
        <row r="69">
          <cell r="M69">
            <v>32.804232804232804</v>
          </cell>
        </row>
        <row r="73">
          <cell r="A73" t="str">
            <v>Foreman</v>
          </cell>
          <cell r="C73">
            <v>197</v>
          </cell>
          <cell r="D73">
            <v>838</v>
          </cell>
          <cell r="E73">
            <v>4.253807106598985</v>
          </cell>
          <cell r="F73">
            <v>32</v>
          </cell>
          <cell r="G73">
            <v>3</v>
          </cell>
        </row>
        <row r="74">
          <cell r="A74" t="str">
            <v>Osborn</v>
          </cell>
          <cell r="C74">
            <v>139</v>
          </cell>
          <cell r="D74">
            <v>624</v>
          </cell>
          <cell r="E74">
            <v>4.489208633093525</v>
          </cell>
          <cell r="F74">
            <v>28</v>
          </cell>
          <cell r="G74">
            <v>1</v>
          </cell>
        </row>
        <row r="75">
          <cell r="A75" t="str">
            <v>Reed</v>
          </cell>
          <cell r="C75">
            <v>59</v>
          </cell>
          <cell r="D75">
            <v>154</v>
          </cell>
          <cell r="E75">
            <v>2.610169491525424</v>
          </cell>
          <cell r="F75">
            <v>18</v>
          </cell>
          <cell r="G75">
            <v>1</v>
          </cell>
        </row>
        <row r="76">
          <cell r="A76" t="str">
            <v>Marinaro</v>
          </cell>
          <cell r="C76">
            <v>49</v>
          </cell>
          <cell r="D76">
            <v>157</v>
          </cell>
          <cell r="E76">
            <v>3.204081632653061</v>
          </cell>
          <cell r="F76">
            <v>11</v>
          </cell>
          <cell r="G76">
            <v>1</v>
          </cell>
        </row>
        <row r="77">
          <cell r="A77" t="str">
            <v>Tarkenton</v>
          </cell>
          <cell r="C77">
            <v>18</v>
          </cell>
          <cell r="D77">
            <v>107</v>
          </cell>
          <cell r="E77">
            <v>5.944444444444445</v>
          </cell>
          <cell r="F77">
            <v>19</v>
          </cell>
          <cell r="G77">
            <v>0</v>
          </cell>
        </row>
        <row r="78">
          <cell r="A78" t="str">
            <v>Brown</v>
          </cell>
          <cell r="C78">
            <v>30</v>
          </cell>
          <cell r="D78">
            <v>41</v>
          </cell>
          <cell r="E78">
            <v>1.3666666666666667</v>
          </cell>
          <cell r="F78">
            <v>12</v>
          </cell>
          <cell r="G78">
            <v>0</v>
          </cell>
        </row>
        <row r="79">
          <cell r="A79" t="str">
            <v>McClanahan</v>
          </cell>
          <cell r="C79">
            <v>7</v>
          </cell>
          <cell r="D79">
            <v>8</v>
          </cell>
          <cell r="E79">
            <v>1.1428571428571428</v>
          </cell>
          <cell r="F79">
            <v>8</v>
          </cell>
          <cell r="G79">
            <v>1</v>
          </cell>
        </row>
        <row r="80">
          <cell r="A80" t="str">
            <v>Gilliam</v>
          </cell>
          <cell r="C80">
            <v>2</v>
          </cell>
          <cell r="D80">
            <v>48</v>
          </cell>
          <cell r="E80">
            <v>24</v>
          </cell>
          <cell r="F80">
            <v>27</v>
          </cell>
          <cell r="G80">
            <v>0</v>
          </cell>
        </row>
        <row r="81">
          <cell r="A81" t="str">
            <v>Berry</v>
          </cell>
          <cell r="C81">
            <v>3</v>
          </cell>
          <cell r="D81">
            <v>5</v>
          </cell>
          <cell r="E81">
            <v>1.6666666666666667</v>
          </cell>
          <cell r="F81">
            <v>6</v>
          </cell>
          <cell r="G81">
            <v>0</v>
          </cell>
        </row>
        <row r="84">
          <cell r="A84" t="str">
            <v>Foreman</v>
          </cell>
          <cell r="C84">
            <v>57</v>
          </cell>
          <cell r="D84">
            <v>734</v>
          </cell>
          <cell r="E84">
            <v>12.87719298245614</v>
          </cell>
          <cell r="F84">
            <v>55</v>
          </cell>
          <cell r="G84">
            <v>7</v>
          </cell>
        </row>
        <row r="85">
          <cell r="A85" t="str">
            <v>Lash</v>
          </cell>
          <cell r="C85">
            <v>35</v>
          </cell>
          <cell r="D85">
            <v>662</v>
          </cell>
          <cell r="E85">
            <v>18.914285714285715</v>
          </cell>
          <cell r="F85">
            <v>39</v>
          </cell>
          <cell r="G85">
            <v>7</v>
          </cell>
        </row>
        <row r="86">
          <cell r="A86" t="str">
            <v>Voigt</v>
          </cell>
          <cell r="C86">
            <v>26</v>
          </cell>
          <cell r="D86">
            <v>163</v>
          </cell>
          <cell r="E86">
            <v>6.269230769230769</v>
          </cell>
          <cell r="F86">
            <v>44</v>
          </cell>
          <cell r="G86">
            <v>0</v>
          </cell>
        </row>
        <row r="87">
          <cell r="A87" t="str">
            <v>Osborn</v>
          </cell>
          <cell r="C87">
            <v>35</v>
          </cell>
          <cell r="D87">
            <v>167</v>
          </cell>
          <cell r="E87">
            <v>4.771428571428571</v>
          </cell>
          <cell r="F87">
            <v>33</v>
          </cell>
          <cell r="G87">
            <v>2</v>
          </cell>
        </row>
        <row r="88">
          <cell r="A88" t="str">
            <v>Gilliam</v>
          </cell>
          <cell r="C88">
            <v>39</v>
          </cell>
          <cell r="D88">
            <v>932</v>
          </cell>
          <cell r="E88">
            <v>23.897435897435898</v>
          </cell>
          <cell r="F88">
            <v>53</v>
          </cell>
          <cell r="G88">
            <v>7</v>
          </cell>
        </row>
        <row r="89">
          <cell r="A89" t="str">
            <v>Marinaro</v>
          </cell>
          <cell r="C89">
            <v>15</v>
          </cell>
          <cell r="D89">
            <v>80</v>
          </cell>
          <cell r="E89">
            <v>5.333333333333333</v>
          </cell>
          <cell r="F89">
            <v>19</v>
          </cell>
          <cell r="G89">
            <v>0</v>
          </cell>
        </row>
        <row r="90">
          <cell r="A90" t="str">
            <v>Reed</v>
          </cell>
          <cell r="C90">
            <v>20</v>
          </cell>
          <cell r="D90">
            <v>70</v>
          </cell>
          <cell r="E90">
            <v>3.5</v>
          </cell>
          <cell r="F90">
            <v>39</v>
          </cell>
          <cell r="G90">
            <v>1</v>
          </cell>
        </row>
        <row r="91">
          <cell r="A91" t="str">
            <v>McCullom</v>
          </cell>
          <cell r="C91">
            <v>3</v>
          </cell>
          <cell r="D91">
            <v>61</v>
          </cell>
          <cell r="E91">
            <v>20.333333333333332</v>
          </cell>
          <cell r="F91">
            <v>22</v>
          </cell>
          <cell r="G91">
            <v>1</v>
          </cell>
        </row>
        <row r="92">
          <cell r="A92" t="str">
            <v>Brown</v>
          </cell>
          <cell r="C92">
            <v>3</v>
          </cell>
          <cell r="D92">
            <v>44</v>
          </cell>
          <cell r="E92">
            <v>14.666666666666666</v>
          </cell>
          <cell r="F92">
            <v>35</v>
          </cell>
          <cell r="G92">
            <v>0</v>
          </cell>
        </row>
        <row r="93">
          <cell r="A93" t="str">
            <v>Holland</v>
          </cell>
          <cell r="C93">
            <v>3</v>
          </cell>
          <cell r="D93">
            <v>34</v>
          </cell>
          <cell r="E93">
            <v>11.333333333333334</v>
          </cell>
          <cell r="F93">
            <v>18</v>
          </cell>
          <cell r="G93">
            <v>1</v>
          </cell>
        </row>
        <row r="94">
          <cell r="A94" t="str">
            <v>Kingsriter</v>
          </cell>
          <cell r="C94">
            <v>8</v>
          </cell>
          <cell r="D94">
            <v>163</v>
          </cell>
          <cell r="E94">
            <v>20.375</v>
          </cell>
          <cell r="F94">
            <v>37</v>
          </cell>
          <cell r="G94">
            <v>1</v>
          </cell>
        </row>
        <row r="95">
          <cell r="A95" t="str">
            <v>Craig</v>
          </cell>
          <cell r="C95">
            <v>4</v>
          </cell>
          <cell r="D95">
            <v>18</v>
          </cell>
          <cell r="E95">
            <v>4.5</v>
          </cell>
          <cell r="F95">
            <v>13</v>
          </cell>
          <cell r="G95">
            <v>1</v>
          </cell>
        </row>
        <row r="101">
          <cell r="A101" t="str">
            <v>Tarkenton</v>
          </cell>
          <cell r="C101">
            <v>356</v>
          </cell>
          <cell r="D101">
            <v>207</v>
          </cell>
          <cell r="E101">
            <v>58.14606741573034</v>
          </cell>
          <cell r="F101">
            <v>2560</v>
          </cell>
          <cell r="G101">
            <v>22</v>
          </cell>
          <cell r="H101">
            <v>55</v>
          </cell>
          <cell r="I101">
            <v>11</v>
          </cell>
          <cell r="J101">
            <v>6.179775280898876</v>
          </cell>
          <cell r="K101">
            <v>3.089887640449438</v>
          </cell>
          <cell r="L101">
            <v>7.191011235955056</v>
          </cell>
          <cell r="M101">
            <v>88.22565543071163</v>
          </cell>
        </row>
        <row r="102">
          <cell r="A102" t="str">
            <v>Berry</v>
          </cell>
          <cell r="C102">
            <v>51</v>
          </cell>
          <cell r="D102">
            <v>40</v>
          </cell>
          <cell r="E102">
            <v>78.43137254901961</v>
          </cell>
          <cell r="F102">
            <v>554</v>
          </cell>
          <cell r="G102">
            <v>6</v>
          </cell>
          <cell r="H102">
            <v>45</v>
          </cell>
          <cell r="I102">
            <v>0</v>
          </cell>
          <cell r="J102">
            <v>11.76470588235294</v>
          </cell>
          <cell r="K102">
            <v>0</v>
          </cell>
          <cell r="L102">
            <v>10.862745098039216</v>
          </cell>
          <cell r="M102">
            <v>151.1437908496732</v>
          </cell>
        </row>
        <row r="103">
          <cell r="A103" t="str">
            <v>Eischeid</v>
          </cell>
          <cell r="C103">
            <v>1</v>
          </cell>
          <cell r="D103">
            <v>1</v>
          </cell>
          <cell r="E103">
            <v>100</v>
          </cell>
          <cell r="F103">
            <v>14</v>
          </cell>
          <cell r="G103">
            <v>0</v>
          </cell>
          <cell r="H103">
            <v>14</v>
          </cell>
          <cell r="I103">
            <v>0</v>
          </cell>
          <cell r="J103">
            <v>0</v>
          </cell>
          <cell r="K103">
            <v>0</v>
          </cell>
          <cell r="L103">
            <v>14</v>
          </cell>
          <cell r="M103">
            <v>118.75</v>
          </cell>
        </row>
        <row r="106">
          <cell r="A106" t="str">
            <v>Wallace</v>
          </cell>
          <cell r="C106">
            <v>42</v>
          </cell>
          <cell r="D106">
            <v>2</v>
          </cell>
          <cell r="E106">
            <v>339</v>
          </cell>
          <cell r="F106">
            <v>8.071428571428571</v>
          </cell>
          <cell r="G106">
            <v>28</v>
          </cell>
          <cell r="H106">
            <v>0</v>
          </cell>
        </row>
        <row r="107">
          <cell r="A107" t="str">
            <v>McCullum</v>
          </cell>
          <cell r="C107">
            <v>15</v>
          </cell>
          <cell r="D107">
            <v>1</v>
          </cell>
          <cell r="E107">
            <v>95</v>
          </cell>
          <cell r="F107">
            <v>6.333333333333333</v>
          </cell>
          <cell r="G107">
            <v>13</v>
          </cell>
          <cell r="H107">
            <v>0</v>
          </cell>
        </row>
        <row r="108">
          <cell r="A108" t="str">
            <v>Marshall</v>
          </cell>
          <cell r="C108">
            <v>3</v>
          </cell>
          <cell r="D108">
            <v>0</v>
          </cell>
          <cell r="E108">
            <v>27</v>
          </cell>
          <cell r="F108">
            <v>9</v>
          </cell>
          <cell r="G108">
            <v>23</v>
          </cell>
          <cell r="H108">
            <v>0</v>
          </cell>
        </row>
        <row r="112">
          <cell r="A112" t="str">
            <v>McClanahan</v>
          </cell>
          <cell r="C112">
            <v>26</v>
          </cell>
          <cell r="D112">
            <v>713</v>
          </cell>
          <cell r="E112">
            <v>27.423076923076923</v>
          </cell>
          <cell r="F112">
            <v>43</v>
          </cell>
          <cell r="G112">
            <v>0</v>
          </cell>
        </row>
        <row r="113">
          <cell r="A113" t="str">
            <v>McCullum</v>
          </cell>
          <cell r="C113">
            <v>11</v>
          </cell>
          <cell r="D113">
            <v>283</v>
          </cell>
          <cell r="E113">
            <v>25.727272727272727</v>
          </cell>
          <cell r="F113">
            <v>38</v>
          </cell>
          <cell r="G113">
            <v>0</v>
          </cell>
        </row>
        <row r="114">
          <cell r="A114" t="str">
            <v>Marshall</v>
          </cell>
          <cell r="C114">
            <v>2</v>
          </cell>
          <cell r="D114">
            <v>48</v>
          </cell>
          <cell r="E114">
            <v>24</v>
          </cell>
          <cell r="F114">
            <v>24</v>
          </cell>
          <cell r="G114">
            <v>0</v>
          </cell>
        </row>
        <row r="115">
          <cell r="A115" t="str">
            <v>Brown</v>
          </cell>
          <cell r="C115">
            <v>2</v>
          </cell>
          <cell r="D115">
            <v>26</v>
          </cell>
          <cell r="E115">
            <v>13</v>
          </cell>
          <cell r="F115">
            <v>18</v>
          </cell>
          <cell r="G115">
            <v>0</v>
          </cell>
        </row>
        <row r="116">
          <cell r="A116" t="str">
            <v>Gilliam</v>
          </cell>
          <cell r="C116">
            <v>1</v>
          </cell>
          <cell r="D116">
            <v>32</v>
          </cell>
          <cell r="E116">
            <v>32</v>
          </cell>
          <cell r="F116">
            <v>32</v>
          </cell>
          <cell r="G116">
            <v>0</v>
          </cell>
        </row>
        <row r="117">
          <cell r="A117" t="str">
            <v>Wallace</v>
          </cell>
          <cell r="C117">
            <v>5</v>
          </cell>
          <cell r="D117">
            <v>95</v>
          </cell>
          <cell r="E117">
            <v>19</v>
          </cell>
          <cell r="F117">
            <v>32</v>
          </cell>
          <cell r="G117">
            <v>0</v>
          </cell>
        </row>
        <row r="118">
          <cell r="A118" t="str">
            <v>Foreman</v>
          </cell>
          <cell r="C118">
            <v>3</v>
          </cell>
          <cell r="D118">
            <v>93</v>
          </cell>
          <cell r="E118">
            <v>31</v>
          </cell>
          <cell r="F118">
            <v>39</v>
          </cell>
          <cell r="G118">
            <v>0</v>
          </cell>
        </row>
        <row r="119">
          <cell r="A119" t="str">
            <v>Marinaro</v>
          </cell>
          <cell r="C119">
            <v>2</v>
          </cell>
          <cell r="D119">
            <v>2</v>
          </cell>
          <cell r="E119">
            <v>1</v>
          </cell>
          <cell r="F119">
            <v>2</v>
          </cell>
          <cell r="G119">
            <v>0</v>
          </cell>
        </row>
        <row r="120">
          <cell r="A120" t="str">
            <v>Osborn</v>
          </cell>
          <cell r="C120">
            <v>1</v>
          </cell>
          <cell r="D120">
            <v>20</v>
          </cell>
          <cell r="E120">
            <v>20</v>
          </cell>
          <cell r="F120">
            <v>20</v>
          </cell>
          <cell r="G120">
            <v>0</v>
          </cell>
        </row>
        <row r="123">
          <cell r="A123" t="str">
            <v>Eischeid</v>
          </cell>
          <cell r="C123">
            <v>85</v>
          </cell>
          <cell r="D123">
            <v>2859</v>
          </cell>
          <cell r="E123">
            <v>33.63529411764706</v>
          </cell>
          <cell r="F123">
            <v>48</v>
          </cell>
          <cell r="G123">
            <v>0</v>
          </cell>
        </row>
        <row r="127">
          <cell r="A127" t="str">
            <v>Cox</v>
          </cell>
          <cell r="C127">
            <v>73</v>
          </cell>
          <cell r="D127">
            <v>2</v>
          </cell>
          <cell r="E127">
            <v>36</v>
          </cell>
          <cell r="F127">
            <v>26</v>
          </cell>
          <cell r="G127">
            <v>72.22222222222221</v>
          </cell>
          <cell r="H127">
            <v>47</v>
          </cell>
          <cell r="I127">
            <v>37</v>
          </cell>
          <cell r="J127">
            <v>29</v>
          </cell>
        </row>
        <row r="130">
          <cell r="A130" t="str">
            <v>N. Wright</v>
          </cell>
          <cell r="C130">
            <v>7</v>
          </cell>
          <cell r="D130">
            <v>116</v>
          </cell>
          <cell r="E130">
            <v>16.571428571428573</v>
          </cell>
          <cell r="F130">
            <v>43</v>
          </cell>
          <cell r="G130">
            <v>1</v>
          </cell>
        </row>
        <row r="131">
          <cell r="A131" t="str">
            <v>J. Wright</v>
          </cell>
          <cell r="C131">
            <v>1</v>
          </cell>
          <cell r="D131">
            <v>4</v>
          </cell>
          <cell r="E131">
            <v>4</v>
          </cell>
          <cell r="F131">
            <v>4</v>
          </cell>
          <cell r="G131">
            <v>0</v>
          </cell>
        </row>
        <row r="132">
          <cell r="A132" t="str">
            <v>Martin</v>
          </cell>
          <cell r="C132">
            <v>0</v>
          </cell>
          <cell r="D132">
            <v>0</v>
          </cell>
          <cell r="E132" t="e">
            <v>#DIV/0!</v>
          </cell>
          <cell r="F132">
            <v>0</v>
          </cell>
          <cell r="G132">
            <v>0</v>
          </cell>
        </row>
        <row r="133">
          <cell r="A133" t="str">
            <v>Siemon</v>
          </cell>
          <cell r="C133">
            <v>1</v>
          </cell>
          <cell r="D133">
            <v>26</v>
          </cell>
          <cell r="E133">
            <v>26</v>
          </cell>
          <cell r="F133">
            <v>26</v>
          </cell>
          <cell r="G133">
            <v>0</v>
          </cell>
        </row>
        <row r="134">
          <cell r="A134" t="str">
            <v>Krause</v>
          </cell>
          <cell r="C134">
            <v>4</v>
          </cell>
          <cell r="D134">
            <v>79</v>
          </cell>
          <cell r="E134">
            <v>19.75</v>
          </cell>
          <cell r="F134">
            <v>41</v>
          </cell>
          <cell r="G134">
            <v>3</v>
          </cell>
        </row>
        <row r="135">
          <cell r="A135" t="str">
            <v>Brown</v>
          </cell>
          <cell r="C135">
            <v>1</v>
          </cell>
          <cell r="D135">
            <v>11</v>
          </cell>
          <cell r="E135">
            <v>11</v>
          </cell>
          <cell r="F135">
            <v>11</v>
          </cell>
          <cell r="G135">
            <v>0</v>
          </cell>
        </row>
        <row r="136">
          <cell r="A136" t="str">
            <v>Wallace</v>
          </cell>
          <cell r="C136">
            <v>1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</row>
        <row r="137">
          <cell r="A137" t="str">
            <v>Blair</v>
          </cell>
          <cell r="C137">
            <v>1</v>
          </cell>
          <cell r="D137">
            <v>-3</v>
          </cell>
          <cell r="E137">
            <v>-3</v>
          </cell>
          <cell r="F137">
            <v>0</v>
          </cell>
          <cell r="G137">
            <v>0</v>
          </cell>
        </row>
        <row r="138">
          <cell r="A138" t="str">
            <v>Hilgenberg</v>
          </cell>
          <cell r="C138">
            <v>0</v>
          </cell>
          <cell r="D138">
            <v>0</v>
          </cell>
          <cell r="E138" t="e">
            <v>#DIV/0!</v>
          </cell>
          <cell r="F138">
            <v>0</v>
          </cell>
          <cell r="G138">
            <v>0</v>
          </cell>
        </row>
        <row r="141">
          <cell r="A141" t="str">
            <v>Eller</v>
          </cell>
          <cell r="C141">
            <v>13</v>
          </cell>
        </row>
        <row r="142">
          <cell r="A142" t="str">
            <v>Page</v>
          </cell>
          <cell r="C142">
            <v>14</v>
          </cell>
        </row>
        <row r="143">
          <cell r="A143" t="str">
            <v>Siemen</v>
          </cell>
          <cell r="C143">
            <v>0</v>
          </cell>
        </row>
        <row r="144">
          <cell r="A144" t="str">
            <v>Sutherland</v>
          </cell>
          <cell r="C144">
            <v>3</v>
          </cell>
        </row>
        <row r="145">
          <cell r="A145" t="str">
            <v>J. Marshall</v>
          </cell>
          <cell r="C145">
            <v>4.5</v>
          </cell>
        </row>
        <row r="146">
          <cell r="A146" t="str">
            <v>Hilgenberg</v>
          </cell>
          <cell r="C146">
            <v>1</v>
          </cell>
        </row>
        <row r="147">
          <cell r="A147" t="str">
            <v>Larsen</v>
          </cell>
          <cell r="C147">
            <v>6</v>
          </cell>
        </row>
        <row r="148">
          <cell r="A148" t="str">
            <v>Lurtsema</v>
          </cell>
          <cell r="C148">
            <v>1.5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umulative Stats"/>
      <sheetName val="@CHI"/>
      <sheetName val="MIN"/>
      <sheetName val="@GBP"/>
      <sheetName val="@LAR"/>
      <sheetName val="SFO"/>
      <sheetName val="@MIN"/>
      <sheetName val="GBP"/>
      <sheetName val="NOS"/>
      <sheetName val="@OAK"/>
      <sheetName val="NYG"/>
      <sheetName val="CHI"/>
      <sheetName val="DEN"/>
      <sheetName val="@CIN"/>
      <sheetName val="@PHI"/>
      <sheetName val="Bills"/>
      <sheetName val="@Jets"/>
      <sheetName val="Formula"/>
    </sheetNames>
    <sheetDataSet>
      <sheetData sheetId="0">
        <row r="2">
          <cell r="E2">
            <v>4</v>
          </cell>
          <cell r="F2">
            <v>10</v>
          </cell>
        </row>
        <row r="6">
          <cell r="D6">
            <v>206</v>
          </cell>
          <cell r="M6">
            <v>263</v>
          </cell>
        </row>
        <row r="7">
          <cell r="D7">
            <v>91</v>
          </cell>
          <cell r="M7">
            <v>116</v>
          </cell>
        </row>
        <row r="8">
          <cell r="D8">
            <v>91</v>
          </cell>
          <cell r="M8">
            <v>115</v>
          </cell>
        </row>
        <row r="9">
          <cell r="D9">
            <v>24</v>
          </cell>
          <cell r="M9">
            <v>32</v>
          </cell>
        </row>
        <row r="11">
          <cell r="D11">
            <v>393</v>
          </cell>
          <cell r="M11">
            <v>464</v>
          </cell>
        </row>
        <row r="12">
          <cell r="D12">
            <v>1480</v>
          </cell>
          <cell r="M12">
            <v>2106</v>
          </cell>
        </row>
        <row r="13">
          <cell r="D13">
            <v>3.7659033078880406</v>
          </cell>
          <cell r="M13">
            <v>4.538793103448276</v>
          </cell>
        </row>
        <row r="15">
          <cell r="D15">
            <v>373</v>
          </cell>
          <cell r="M15">
            <v>413</v>
          </cell>
        </row>
        <row r="16">
          <cell r="D16">
            <v>192</v>
          </cell>
          <cell r="M16">
            <v>226</v>
          </cell>
        </row>
        <row r="17">
          <cell r="D17">
            <v>51.474530831099194</v>
          </cell>
          <cell r="M17">
            <v>54.72154963680388</v>
          </cell>
        </row>
        <row r="18">
          <cell r="D18">
            <v>2031</v>
          </cell>
          <cell r="M18">
            <v>2440</v>
          </cell>
        </row>
        <row r="19">
          <cell r="D19">
            <v>35</v>
          </cell>
          <cell r="M19">
            <v>33</v>
          </cell>
        </row>
        <row r="20">
          <cell r="D20">
            <v>196</v>
          </cell>
          <cell r="M20">
            <v>230</v>
          </cell>
        </row>
        <row r="21">
          <cell r="D21">
            <v>1835</v>
          </cell>
          <cell r="M21">
            <v>2210</v>
          </cell>
        </row>
        <row r="22">
          <cell r="D22">
            <v>4.497549019607843</v>
          </cell>
          <cell r="M22">
            <v>4.955156950672646</v>
          </cell>
        </row>
        <row r="23">
          <cell r="D23">
            <v>10.578125</v>
          </cell>
          <cell r="M23">
            <v>10.79646017699115</v>
          </cell>
        </row>
        <row r="26">
          <cell r="D26">
            <v>3315</v>
          </cell>
          <cell r="M26">
            <v>4316</v>
          </cell>
        </row>
        <row r="27">
          <cell r="D27">
            <v>44.645550527903474</v>
          </cell>
          <cell r="M27">
            <v>48.795180722891565</v>
          </cell>
        </row>
        <row r="28">
          <cell r="D28">
            <v>55.35444947209653</v>
          </cell>
          <cell r="M28">
            <v>51.204819277108435</v>
          </cell>
        </row>
        <row r="30">
          <cell r="D30">
            <v>801</v>
          </cell>
          <cell r="M30">
            <v>910</v>
          </cell>
        </row>
        <row r="31">
          <cell r="D31">
            <v>4.138576779026217</v>
          </cell>
          <cell r="M31">
            <v>4.742857142857143</v>
          </cell>
        </row>
        <row r="34">
          <cell r="D34">
            <v>9</v>
          </cell>
          <cell r="M34">
            <v>18</v>
          </cell>
        </row>
        <row r="35">
          <cell r="D35">
            <v>138</v>
          </cell>
          <cell r="M35">
            <v>254</v>
          </cell>
        </row>
        <row r="36">
          <cell r="D36">
            <v>1</v>
          </cell>
          <cell r="M36">
            <v>1</v>
          </cell>
        </row>
        <row r="38">
          <cell r="D38">
            <v>93</v>
          </cell>
          <cell r="M38">
            <v>70</v>
          </cell>
        </row>
        <row r="39">
          <cell r="D39">
            <v>3536</v>
          </cell>
          <cell r="M39">
            <v>2581</v>
          </cell>
        </row>
        <row r="40">
          <cell r="D40">
            <v>38.02150537634409</v>
          </cell>
          <cell r="M40">
            <v>36.871428571428574</v>
          </cell>
        </row>
        <row r="42">
          <cell r="D42">
            <v>34</v>
          </cell>
          <cell r="M42">
            <v>54</v>
          </cell>
        </row>
        <row r="43">
          <cell r="D43">
            <v>318</v>
          </cell>
          <cell r="M43">
            <v>468</v>
          </cell>
        </row>
        <row r="44">
          <cell r="D44">
            <v>9.352941176470589</v>
          </cell>
          <cell r="M44">
            <v>8.666666666666666</v>
          </cell>
        </row>
        <row r="45">
          <cell r="D45">
            <v>0</v>
          </cell>
          <cell r="M45">
            <v>1</v>
          </cell>
        </row>
        <row r="47">
          <cell r="D47">
            <v>53</v>
          </cell>
          <cell r="M47">
            <v>42</v>
          </cell>
        </row>
        <row r="48">
          <cell r="D48">
            <v>1257</v>
          </cell>
          <cell r="M48">
            <v>1057</v>
          </cell>
        </row>
        <row r="49">
          <cell r="D49">
            <v>23.71698113207547</v>
          </cell>
          <cell r="M49">
            <v>25.166666666666668</v>
          </cell>
        </row>
        <row r="50">
          <cell r="D50">
            <v>0</v>
          </cell>
          <cell r="M50">
            <v>0</v>
          </cell>
        </row>
        <row r="52">
          <cell r="D52">
            <v>97</v>
          </cell>
          <cell r="M52">
            <v>74</v>
          </cell>
        </row>
        <row r="53">
          <cell r="D53">
            <v>837</v>
          </cell>
          <cell r="M53">
            <v>655</v>
          </cell>
        </row>
        <row r="55">
          <cell r="D55">
            <v>20</v>
          </cell>
          <cell r="M55">
            <v>22</v>
          </cell>
        </row>
        <row r="56">
          <cell r="D56">
            <v>14</v>
          </cell>
          <cell r="M56">
            <v>8</v>
          </cell>
        </row>
        <row r="58">
          <cell r="D58">
            <v>163</v>
          </cell>
          <cell r="M58">
            <v>263</v>
          </cell>
        </row>
        <row r="59">
          <cell r="D59">
            <v>17</v>
          </cell>
          <cell r="M59">
            <v>31</v>
          </cell>
        </row>
        <row r="60">
          <cell r="D60">
            <v>9</v>
          </cell>
          <cell r="M60">
            <v>13</v>
          </cell>
        </row>
        <row r="61">
          <cell r="D61">
            <v>7</v>
          </cell>
          <cell r="M61">
            <v>18</v>
          </cell>
        </row>
        <row r="62">
          <cell r="D62">
            <v>1</v>
          </cell>
          <cell r="M62">
            <v>2</v>
          </cell>
        </row>
        <row r="63">
          <cell r="D63">
            <v>11</v>
          </cell>
          <cell r="M63">
            <v>29</v>
          </cell>
        </row>
        <row r="64">
          <cell r="D64">
            <v>1</v>
          </cell>
          <cell r="M64">
            <v>0</v>
          </cell>
        </row>
        <row r="65">
          <cell r="D65">
            <v>16</v>
          </cell>
          <cell r="M65">
            <v>16</v>
          </cell>
        </row>
        <row r="66">
          <cell r="D66">
            <v>22</v>
          </cell>
          <cell r="M66">
            <v>26</v>
          </cell>
        </row>
        <row r="67">
          <cell r="D67">
            <v>72.72727272727273</v>
          </cell>
          <cell r="M67">
            <v>61.53846153846154</v>
          </cell>
        </row>
        <row r="68">
          <cell r="M68" t="str">
            <v>31:51</v>
          </cell>
        </row>
        <row r="69">
          <cell r="M69">
            <v>36.868686868686865</v>
          </cell>
        </row>
        <row r="73">
          <cell r="A73" t="str">
            <v>A. Taylor</v>
          </cell>
          <cell r="C73">
            <v>170</v>
          </cell>
          <cell r="D73">
            <v>624</v>
          </cell>
          <cell r="E73">
            <v>3.6705882352941175</v>
          </cell>
          <cell r="F73">
            <v>28</v>
          </cell>
          <cell r="G73">
            <v>5</v>
          </cell>
        </row>
        <row r="74">
          <cell r="A74" t="str">
            <v>Owens</v>
          </cell>
          <cell r="C74">
            <v>101</v>
          </cell>
          <cell r="D74">
            <v>327</v>
          </cell>
          <cell r="E74">
            <v>3.237623762376238</v>
          </cell>
          <cell r="F74">
            <v>21</v>
          </cell>
          <cell r="G74">
            <v>0</v>
          </cell>
        </row>
        <row r="75">
          <cell r="A75" t="str">
            <v>Hooks</v>
          </cell>
          <cell r="C75">
            <v>40</v>
          </cell>
          <cell r="D75">
            <v>158</v>
          </cell>
          <cell r="E75">
            <v>3.95</v>
          </cell>
          <cell r="F75">
            <v>13</v>
          </cell>
          <cell r="G75">
            <v>0</v>
          </cell>
        </row>
        <row r="76">
          <cell r="A76" t="str">
            <v>Jones</v>
          </cell>
          <cell r="C76">
            <v>29</v>
          </cell>
          <cell r="D76">
            <v>82</v>
          </cell>
          <cell r="E76">
            <v>2.8275862068965516</v>
          </cell>
          <cell r="F76">
            <v>16</v>
          </cell>
          <cell r="G76">
            <v>2</v>
          </cell>
        </row>
        <row r="77">
          <cell r="A77" t="str">
            <v>Landry</v>
          </cell>
          <cell r="C77">
            <v>15</v>
          </cell>
          <cell r="D77">
            <v>101</v>
          </cell>
          <cell r="E77">
            <v>6.733333333333333</v>
          </cell>
          <cell r="F77">
            <v>17</v>
          </cell>
          <cell r="G77">
            <v>2</v>
          </cell>
        </row>
        <row r="78">
          <cell r="A78" t="str">
            <v>Munson</v>
          </cell>
          <cell r="C78">
            <v>11</v>
          </cell>
          <cell r="D78">
            <v>58</v>
          </cell>
          <cell r="E78">
            <v>5.2727272727272725</v>
          </cell>
          <cell r="F78">
            <v>14</v>
          </cell>
          <cell r="G78">
            <v>0</v>
          </cell>
        </row>
        <row r="79">
          <cell r="A79" t="str">
            <v>Crosswhite</v>
          </cell>
          <cell r="C79">
            <v>9</v>
          </cell>
          <cell r="D79">
            <v>23</v>
          </cell>
          <cell r="E79">
            <v>2.5555555555555554</v>
          </cell>
          <cell r="F79">
            <v>18</v>
          </cell>
          <cell r="G79">
            <v>0</v>
          </cell>
        </row>
        <row r="80">
          <cell r="A80" t="str">
            <v>Bussey</v>
          </cell>
          <cell r="C80">
            <v>8</v>
          </cell>
          <cell r="D80">
            <v>30</v>
          </cell>
          <cell r="E80">
            <v>3.75</v>
          </cell>
          <cell r="F80">
            <v>9</v>
          </cell>
          <cell r="G80">
            <v>0</v>
          </cell>
        </row>
        <row r="81">
          <cell r="A81" t="str">
            <v>Jessie</v>
          </cell>
          <cell r="C81">
            <v>6</v>
          </cell>
          <cell r="D81">
            <v>74</v>
          </cell>
          <cell r="E81">
            <v>12.333333333333334</v>
          </cell>
          <cell r="F81">
            <v>29</v>
          </cell>
          <cell r="G81">
            <v>0</v>
          </cell>
        </row>
        <row r="82">
          <cell r="A82" t="str">
            <v>Zofko</v>
          </cell>
          <cell r="C82">
            <v>3</v>
          </cell>
          <cell r="D82">
            <v>-2</v>
          </cell>
          <cell r="E82">
            <v>-0.6666666666666666</v>
          </cell>
          <cell r="F82">
            <v>1</v>
          </cell>
          <cell r="G82">
            <v>0</v>
          </cell>
        </row>
        <row r="83">
          <cell r="A83" t="str">
            <v>Walton</v>
          </cell>
          <cell r="C83">
            <v>1</v>
          </cell>
          <cell r="D83">
            <v>5</v>
          </cell>
          <cell r="E83">
            <v>5</v>
          </cell>
          <cell r="F83">
            <v>5</v>
          </cell>
          <cell r="G83">
            <v>0</v>
          </cell>
        </row>
        <row r="88">
          <cell r="A88" t="str">
            <v>Jessie</v>
          </cell>
          <cell r="C88">
            <v>39</v>
          </cell>
          <cell r="D88">
            <v>615</v>
          </cell>
          <cell r="E88">
            <v>15.76923076923077</v>
          </cell>
          <cell r="F88">
            <v>37</v>
          </cell>
          <cell r="G88">
            <v>2</v>
          </cell>
        </row>
        <row r="89">
          <cell r="A89" t="str">
            <v>Sanders</v>
          </cell>
          <cell r="C89">
            <v>48</v>
          </cell>
          <cell r="D89">
            <v>573</v>
          </cell>
          <cell r="E89">
            <v>11.9375</v>
          </cell>
          <cell r="F89">
            <v>35</v>
          </cell>
          <cell r="G89">
            <v>3</v>
          </cell>
        </row>
        <row r="90">
          <cell r="A90" t="str">
            <v>Walton</v>
          </cell>
          <cell r="C90">
            <v>26</v>
          </cell>
          <cell r="D90">
            <v>316</v>
          </cell>
          <cell r="E90">
            <v>12.153846153846153</v>
          </cell>
          <cell r="F90">
            <v>30</v>
          </cell>
          <cell r="G90">
            <v>0</v>
          </cell>
        </row>
        <row r="91">
          <cell r="A91" t="str">
            <v>Taylor</v>
          </cell>
          <cell r="C91">
            <v>25</v>
          </cell>
          <cell r="D91">
            <v>187</v>
          </cell>
          <cell r="E91">
            <v>7.48</v>
          </cell>
          <cell r="F91">
            <v>25</v>
          </cell>
          <cell r="G91">
            <v>0</v>
          </cell>
        </row>
        <row r="92">
          <cell r="A92" t="str">
            <v>Owens</v>
          </cell>
          <cell r="C92">
            <v>22</v>
          </cell>
          <cell r="D92">
            <v>125</v>
          </cell>
          <cell r="E92">
            <v>5.681818181818182</v>
          </cell>
          <cell r="F92">
            <v>35</v>
          </cell>
          <cell r="G92">
            <v>1</v>
          </cell>
        </row>
        <row r="93">
          <cell r="A93" t="str">
            <v>Hooks</v>
          </cell>
          <cell r="C93">
            <v>12</v>
          </cell>
          <cell r="D93">
            <v>83</v>
          </cell>
          <cell r="E93">
            <v>6.916666666666667</v>
          </cell>
          <cell r="F93">
            <v>16</v>
          </cell>
          <cell r="G93">
            <v>0</v>
          </cell>
        </row>
        <row r="94">
          <cell r="A94" t="str">
            <v>Pickard</v>
          </cell>
          <cell r="C94">
            <v>8</v>
          </cell>
          <cell r="D94">
            <v>79</v>
          </cell>
          <cell r="E94">
            <v>9.875</v>
          </cell>
          <cell r="F94">
            <v>28</v>
          </cell>
          <cell r="G94">
            <v>0</v>
          </cell>
        </row>
        <row r="95">
          <cell r="A95" t="str">
            <v>J. Jones</v>
          </cell>
          <cell r="C95">
            <v>3</v>
          </cell>
          <cell r="D95">
            <v>14</v>
          </cell>
          <cell r="E95">
            <v>4.666666666666667</v>
          </cell>
          <cell r="F95">
            <v>18</v>
          </cell>
          <cell r="G95">
            <v>0</v>
          </cell>
        </row>
        <row r="96">
          <cell r="A96" t="str">
            <v>Bussey</v>
          </cell>
          <cell r="C96">
            <v>1</v>
          </cell>
          <cell r="D96">
            <v>6</v>
          </cell>
          <cell r="E96">
            <v>6</v>
          </cell>
          <cell r="F96">
            <v>6</v>
          </cell>
          <cell r="G96">
            <v>0</v>
          </cell>
        </row>
        <row r="97">
          <cell r="A97" t="str">
            <v>Crosswhite</v>
          </cell>
          <cell r="C97">
            <v>1</v>
          </cell>
          <cell r="D97">
            <v>5</v>
          </cell>
          <cell r="E97">
            <v>5</v>
          </cell>
          <cell r="F97">
            <v>5</v>
          </cell>
          <cell r="G97">
            <v>0</v>
          </cell>
        </row>
        <row r="98">
          <cell r="A98" t="str">
            <v>Zofko</v>
          </cell>
          <cell r="C98">
            <v>6</v>
          </cell>
          <cell r="D98">
            <v>22</v>
          </cell>
          <cell r="E98">
            <v>3.6666666666666665</v>
          </cell>
          <cell r="F98">
            <v>12</v>
          </cell>
          <cell r="G98">
            <v>1</v>
          </cell>
        </row>
        <row r="100">
          <cell r="A100" t="str">
            <v>Munson</v>
          </cell>
          <cell r="C100">
            <v>1</v>
          </cell>
          <cell r="D100">
            <v>6</v>
          </cell>
          <cell r="E100">
            <v>6</v>
          </cell>
          <cell r="F100">
            <v>6</v>
          </cell>
          <cell r="G100">
            <v>0</v>
          </cell>
        </row>
        <row r="104">
          <cell r="A104" t="str">
            <v>Munson</v>
          </cell>
          <cell r="C104">
            <v>290</v>
          </cell>
          <cell r="D104">
            <v>149</v>
          </cell>
          <cell r="E104">
            <v>51.37931034482759</v>
          </cell>
          <cell r="F104">
            <v>1546</v>
          </cell>
          <cell r="G104">
            <v>6</v>
          </cell>
          <cell r="H104">
            <v>37</v>
          </cell>
          <cell r="I104">
            <v>6</v>
          </cell>
          <cell r="J104">
            <v>2.0689655172413794</v>
          </cell>
          <cell r="K104">
            <v>2.0689655172413794</v>
          </cell>
          <cell r="L104">
            <v>5.3310344827586205</v>
          </cell>
          <cell r="M104">
            <v>65.38793103448276</v>
          </cell>
        </row>
        <row r="105">
          <cell r="A105" t="str">
            <v>Landry</v>
          </cell>
          <cell r="C105">
            <v>82</v>
          </cell>
          <cell r="D105">
            <v>42</v>
          </cell>
          <cell r="E105">
            <v>51.21951219512195</v>
          </cell>
          <cell r="F105">
            <v>458</v>
          </cell>
          <cell r="G105">
            <v>1</v>
          </cell>
          <cell r="H105">
            <v>35</v>
          </cell>
          <cell r="I105">
            <v>3</v>
          </cell>
          <cell r="J105">
            <v>1.2195121951219512</v>
          </cell>
          <cell r="K105">
            <v>3.6585365853658534</v>
          </cell>
          <cell r="L105">
            <v>5.585365853658536</v>
          </cell>
          <cell r="M105">
            <v>56.85975609756098</v>
          </cell>
        </row>
        <row r="106">
          <cell r="A106" t="str">
            <v>Walton</v>
          </cell>
          <cell r="C106">
            <v>1</v>
          </cell>
          <cell r="D106">
            <v>1</v>
          </cell>
          <cell r="E106">
            <v>100</v>
          </cell>
          <cell r="F106">
            <v>27</v>
          </cell>
          <cell r="G106">
            <v>0</v>
          </cell>
          <cell r="H106">
            <v>27</v>
          </cell>
          <cell r="I106">
            <v>0</v>
          </cell>
          <cell r="J106">
            <v>0</v>
          </cell>
          <cell r="K106">
            <v>0</v>
          </cell>
          <cell r="L106">
            <v>27</v>
          </cell>
          <cell r="M106">
            <v>118.75</v>
          </cell>
        </row>
        <row r="110">
          <cell r="A110" t="str">
            <v>Jauron</v>
          </cell>
          <cell r="C110">
            <v>13</v>
          </cell>
          <cell r="D110">
            <v>6</v>
          </cell>
          <cell r="E110">
            <v>175</v>
          </cell>
          <cell r="F110">
            <v>13.461538461538462</v>
          </cell>
          <cell r="G110">
            <v>57</v>
          </cell>
          <cell r="H110">
            <v>0</v>
          </cell>
        </row>
        <row r="111">
          <cell r="A111" t="str">
            <v>West</v>
          </cell>
          <cell r="C111">
            <v>8</v>
          </cell>
          <cell r="D111">
            <v>0</v>
          </cell>
          <cell r="E111">
            <v>26</v>
          </cell>
          <cell r="F111">
            <v>3.25</v>
          </cell>
          <cell r="G111">
            <v>7</v>
          </cell>
          <cell r="H111">
            <v>0</v>
          </cell>
        </row>
        <row r="112">
          <cell r="A112" t="str">
            <v>Jarvis</v>
          </cell>
          <cell r="C112">
            <v>6</v>
          </cell>
          <cell r="D112">
            <v>0</v>
          </cell>
          <cell r="E112">
            <v>32</v>
          </cell>
          <cell r="F112">
            <v>5.333333333333333</v>
          </cell>
          <cell r="G112">
            <v>13</v>
          </cell>
          <cell r="H112">
            <v>0</v>
          </cell>
        </row>
        <row r="113">
          <cell r="A113" t="str">
            <v>Barney</v>
          </cell>
          <cell r="C113">
            <v>7</v>
          </cell>
          <cell r="D113">
            <v>1</v>
          </cell>
          <cell r="E113">
            <v>85</v>
          </cell>
          <cell r="F113">
            <v>12.142857142857142</v>
          </cell>
          <cell r="G113">
            <v>26</v>
          </cell>
          <cell r="H113">
            <v>0</v>
          </cell>
        </row>
        <row r="117">
          <cell r="A117" t="str">
            <v>J. Jones</v>
          </cell>
          <cell r="C117">
            <v>41</v>
          </cell>
          <cell r="D117">
            <v>1095</v>
          </cell>
          <cell r="E117">
            <v>26.70731707317073</v>
          </cell>
          <cell r="F117">
            <v>57</v>
          </cell>
          <cell r="G117">
            <v>0</v>
          </cell>
        </row>
        <row r="118">
          <cell r="A118" t="str">
            <v>Jarvis</v>
          </cell>
          <cell r="C118">
            <v>4</v>
          </cell>
          <cell r="D118">
            <v>66</v>
          </cell>
          <cell r="E118">
            <v>16.5</v>
          </cell>
          <cell r="F118">
            <v>26</v>
          </cell>
          <cell r="G118">
            <v>0</v>
          </cell>
        </row>
        <row r="119">
          <cell r="A119" t="str">
            <v>Bussey</v>
          </cell>
          <cell r="C119">
            <v>3</v>
          </cell>
          <cell r="D119">
            <v>25</v>
          </cell>
          <cell r="E119">
            <v>8.333333333333334</v>
          </cell>
          <cell r="F119">
            <v>9</v>
          </cell>
          <cell r="G119">
            <v>0</v>
          </cell>
        </row>
        <row r="120">
          <cell r="A120" t="str">
            <v>West</v>
          </cell>
          <cell r="C120">
            <v>2</v>
          </cell>
          <cell r="D120">
            <v>31</v>
          </cell>
          <cell r="E120">
            <v>15.5</v>
          </cell>
          <cell r="F120">
            <v>25</v>
          </cell>
          <cell r="G120">
            <v>0</v>
          </cell>
        </row>
        <row r="121">
          <cell r="A121" t="str">
            <v>Jauron</v>
          </cell>
          <cell r="C121">
            <v>2</v>
          </cell>
          <cell r="D121">
            <v>29</v>
          </cell>
          <cell r="E121">
            <v>14.5</v>
          </cell>
          <cell r="F121">
            <v>22</v>
          </cell>
          <cell r="G121">
            <v>0</v>
          </cell>
        </row>
        <row r="125">
          <cell r="A125" t="str">
            <v>Dennis</v>
          </cell>
          <cell r="C125">
            <v>1</v>
          </cell>
          <cell r="D125">
            <v>11</v>
          </cell>
          <cell r="E125">
            <v>11</v>
          </cell>
          <cell r="F125">
            <v>11</v>
          </cell>
          <cell r="G125">
            <v>0</v>
          </cell>
        </row>
        <row r="130">
          <cell r="A130" t="str">
            <v>Weaver</v>
          </cell>
          <cell r="C130">
            <v>93</v>
          </cell>
          <cell r="D130">
            <v>3536</v>
          </cell>
          <cell r="E130">
            <v>38.02150537634409</v>
          </cell>
          <cell r="F130">
            <v>60</v>
          </cell>
          <cell r="G130">
            <v>0</v>
          </cell>
        </row>
        <row r="134">
          <cell r="A134" t="str">
            <v>Mann</v>
          </cell>
          <cell r="C134">
            <v>48</v>
          </cell>
          <cell r="D134">
            <v>2</v>
          </cell>
          <cell r="E134">
            <v>22</v>
          </cell>
          <cell r="F134">
            <v>16</v>
          </cell>
          <cell r="G134">
            <v>72.72727272727273</v>
          </cell>
          <cell r="H134">
            <v>50</v>
          </cell>
          <cell r="I134">
            <v>14</v>
          </cell>
          <cell r="J134">
            <v>11</v>
          </cell>
        </row>
        <row r="137">
          <cell r="A137" t="str">
            <v>L. Johnson</v>
          </cell>
          <cell r="C137">
            <v>5</v>
          </cell>
          <cell r="D137">
            <v>158</v>
          </cell>
          <cell r="E137">
            <v>31.6</v>
          </cell>
          <cell r="F137">
            <v>86</v>
          </cell>
          <cell r="G137">
            <v>1</v>
          </cell>
        </row>
        <row r="138">
          <cell r="A138" t="str">
            <v>Barney</v>
          </cell>
          <cell r="C138">
            <v>3</v>
          </cell>
          <cell r="D138">
            <v>30</v>
          </cell>
          <cell r="E138">
            <v>10</v>
          </cell>
          <cell r="F138">
            <v>13</v>
          </cell>
          <cell r="G138">
            <v>0</v>
          </cell>
        </row>
        <row r="139">
          <cell r="A139" t="str">
            <v>Weaver</v>
          </cell>
          <cell r="C139">
            <v>2</v>
          </cell>
          <cell r="D139">
            <v>-3</v>
          </cell>
          <cell r="E139">
            <v>-1.5</v>
          </cell>
          <cell r="F139">
            <v>0</v>
          </cell>
          <cell r="G139">
            <v>0</v>
          </cell>
        </row>
        <row r="140">
          <cell r="A140" t="str">
            <v>West</v>
          </cell>
          <cell r="C140">
            <v>4</v>
          </cell>
          <cell r="D140">
            <v>-2</v>
          </cell>
          <cell r="E140">
            <v>-0.5</v>
          </cell>
          <cell r="F140">
            <v>0</v>
          </cell>
          <cell r="G140">
            <v>0</v>
          </cell>
        </row>
        <row r="141">
          <cell r="A141" t="str">
            <v>Jauron</v>
          </cell>
          <cell r="C141">
            <v>1</v>
          </cell>
          <cell r="D141">
            <v>29</v>
          </cell>
          <cell r="E141">
            <v>29</v>
          </cell>
          <cell r="F141">
            <v>29</v>
          </cell>
          <cell r="G141">
            <v>0</v>
          </cell>
        </row>
        <row r="142">
          <cell r="A142" t="str">
            <v>Laslavic</v>
          </cell>
          <cell r="C142">
            <v>2</v>
          </cell>
          <cell r="D142">
            <v>25</v>
          </cell>
          <cell r="E142">
            <v>12.5</v>
          </cell>
          <cell r="F142">
            <v>21</v>
          </cell>
          <cell r="G142">
            <v>0</v>
          </cell>
        </row>
        <row r="143">
          <cell r="A143" t="str">
            <v>Naumoff</v>
          </cell>
          <cell r="C143">
            <v>0</v>
          </cell>
          <cell r="D143">
            <v>0</v>
          </cell>
          <cell r="E143" t="e">
            <v>#DIV/0!</v>
          </cell>
          <cell r="F143">
            <v>0</v>
          </cell>
          <cell r="G143">
            <v>0</v>
          </cell>
        </row>
        <row r="144">
          <cell r="A144" t="str">
            <v>B. Davis</v>
          </cell>
          <cell r="C144">
            <v>1</v>
          </cell>
          <cell r="D144">
            <v>17</v>
          </cell>
          <cell r="E144">
            <v>17</v>
          </cell>
          <cell r="F144">
            <v>17</v>
          </cell>
          <cell r="G144">
            <v>0</v>
          </cell>
        </row>
        <row r="147">
          <cell r="A147" t="str">
            <v>Hand</v>
          </cell>
          <cell r="C147">
            <v>4</v>
          </cell>
        </row>
        <row r="148">
          <cell r="A148" t="str">
            <v>J. Mitchell</v>
          </cell>
          <cell r="C148">
            <v>4.5</v>
          </cell>
        </row>
        <row r="149">
          <cell r="A149" t="str">
            <v>Orvis</v>
          </cell>
          <cell r="C149">
            <v>1.5</v>
          </cell>
        </row>
        <row r="150">
          <cell r="A150" t="str">
            <v>K. Sanders</v>
          </cell>
          <cell r="C150">
            <v>6</v>
          </cell>
        </row>
        <row r="151">
          <cell r="A151" t="str">
            <v>Naumoff</v>
          </cell>
          <cell r="C151">
            <v>3.5</v>
          </cell>
        </row>
        <row r="152">
          <cell r="A152" t="str">
            <v>Barney</v>
          </cell>
          <cell r="C152">
            <v>0</v>
          </cell>
        </row>
        <row r="153">
          <cell r="A153" t="str">
            <v>Er. Price</v>
          </cell>
          <cell r="C153">
            <v>4</v>
          </cell>
        </row>
        <row r="154">
          <cell r="A154" t="str">
            <v>B. Howard</v>
          </cell>
          <cell r="C154">
            <v>4.5</v>
          </cell>
        </row>
        <row r="155">
          <cell r="A155" t="str">
            <v>J. Small</v>
          </cell>
          <cell r="C155">
            <v>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umulative Stats"/>
      <sheetName val="MIN"/>
      <sheetName val="@BAL"/>
      <sheetName val="DET"/>
      <sheetName val="BUF"/>
      <sheetName val="LAR"/>
      <sheetName val="@CHI"/>
      <sheetName val="@DET"/>
      <sheetName val="WAS"/>
      <sheetName val="CHI"/>
      <sheetName val="@MIN"/>
      <sheetName val="SDC"/>
      <sheetName val="@PHI"/>
      <sheetName val="@SFO"/>
      <sheetName val="@ATL"/>
      <sheetName val="Bills"/>
      <sheetName val="@Jets"/>
      <sheetName val="Formula"/>
    </sheetNames>
    <sheetDataSet>
      <sheetData sheetId="0">
        <row r="2">
          <cell r="E2">
            <v>10</v>
          </cell>
          <cell r="F2">
            <v>4</v>
          </cell>
        </row>
        <row r="6">
          <cell r="D6">
            <v>216</v>
          </cell>
          <cell r="M6">
            <v>200</v>
          </cell>
        </row>
        <row r="7">
          <cell r="D7">
            <v>90</v>
          </cell>
          <cell r="M7">
            <v>96</v>
          </cell>
        </row>
        <row r="8">
          <cell r="D8">
            <v>103</v>
          </cell>
          <cell r="M8">
            <v>91</v>
          </cell>
        </row>
        <row r="9">
          <cell r="D9">
            <v>23</v>
          </cell>
          <cell r="M9">
            <v>13</v>
          </cell>
        </row>
        <row r="11">
          <cell r="D11">
            <v>488</v>
          </cell>
          <cell r="M11">
            <v>456</v>
          </cell>
        </row>
        <row r="12">
          <cell r="D12">
            <v>1660</v>
          </cell>
          <cell r="M12">
            <v>1617</v>
          </cell>
        </row>
        <row r="13">
          <cell r="D13">
            <v>3.401639344262295</v>
          </cell>
          <cell r="M13">
            <v>3.5460526315789473</v>
          </cell>
        </row>
        <row r="15">
          <cell r="D15">
            <v>408</v>
          </cell>
          <cell r="M15">
            <v>367</v>
          </cell>
        </row>
        <row r="16">
          <cell r="D16">
            <v>197</v>
          </cell>
          <cell r="M16">
            <v>183</v>
          </cell>
        </row>
        <row r="17">
          <cell r="D17">
            <v>48.28431372549019</v>
          </cell>
          <cell r="M17">
            <v>49.863760217983646</v>
          </cell>
        </row>
        <row r="18">
          <cell r="D18">
            <v>1940</v>
          </cell>
          <cell r="M18">
            <v>2175</v>
          </cell>
        </row>
        <row r="19">
          <cell r="D19">
            <v>20</v>
          </cell>
          <cell r="M19">
            <v>37</v>
          </cell>
        </row>
        <row r="20">
          <cell r="D20">
            <v>90</v>
          </cell>
          <cell r="M20">
            <v>270</v>
          </cell>
        </row>
        <row r="21">
          <cell r="D21">
            <v>1850</v>
          </cell>
          <cell r="M21">
            <v>1905</v>
          </cell>
        </row>
        <row r="22">
          <cell r="D22">
            <v>4.322429906542056</v>
          </cell>
          <cell r="M22">
            <v>4.715346534653466</v>
          </cell>
        </row>
        <row r="23">
          <cell r="D23">
            <v>9.847715736040609</v>
          </cell>
          <cell r="M23">
            <v>11.885245901639344</v>
          </cell>
        </row>
        <row r="26">
          <cell r="D26">
            <v>3510</v>
          </cell>
          <cell r="M26">
            <v>3522</v>
          </cell>
        </row>
        <row r="27">
          <cell r="D27">
            <v>47.293447293447294</v>
          </cell>
          <cell r="M27">
            <v>45.911413969335605</v>
          </cell>
        </row>
        <row r="28">
          <cell r="D28">
            <v>52.70655270655271</v>
          </cell>
          <cell r="M28">
            <v>54.0885860306644</v>
          </cell>
        </row>
        <row r="30">
          <cell r="D30">
            <v>916</v>
          </cell>
          <cell r="M30">
            <v>860</v>
          </cell>
        </row>
        <row r="31">
          <cell r="D31">
            <v>3.831877729257642</v>
          </cell>
          <cell r="M31">
            <v>4.095348837209302</v>
          </cell>
        </row>
        <row r="34">
          <cell r="D34">
            <v>17</v>
          </cell>
          <cell r="M34">
            <v>21</v>
          </cell>
        </row>
        <row r="35">
          <cell r="D35">
            <v>235</v>
          </cell>
          <cell r="M35">
            <v>367</v>
          </cell>
        </row>
        <row r="36">
          <cell r="D36">
            <v>2</v>
          </cell>
          <cell r="M36">
            <v>3</v>
          </cell>
        </row>
        <row r="38">
          <cell r="D38">
            <v>94</v>
          </cell>
          <cell r="M38">
            <v>93</v>
          </cell>
        </row>
        <row r="39">
          <cell r="D39">
            <v>3551</v>
          </cell>
          <cell r="M39">
            <v>3348</v>
          </cell>
        </row>
        <row r="40">
          <cell r="D40">
            <v>37.776595744680854</v>
          </cell>
          <cell r="M40">
            <v>36</v>
          </cell>
        </row>
        <row r="42">
          <cell r="D42">
            <v>59</v>
          </cell>
          <cell r="M42">
            <v>62</v>
          </cell>
        </row>
        <row r="43">
          <cell r="D43">
            <v>412</v>
          </cell>
          <cell r="M43">
            <v>492</v>
          </cell>
        </row>
        <row r="44">
          <cell r="D44">
            <v>6.983050847457627</v>
          </cell>
          <cell r="M44">
            <v>7.935483870967742</v>
          </cell>
        </row>
        <row r="45">
          <cell r="D45">
            <v>2</v>
          </cell>
          <cell r="M45">
            <v>0</v>
          </cell>
        </row>
        <row r="47">
          <cell r="D47">
            <v>50</v>
          </cell>
          <cell r="M47">
            <v>56</v>
          </cell>
        </row>
        <row r="48">
          <cell r="D48">
            <v>970</v>
          </cell>
          <cell r="M48">
            <v>1202</v>
          </cell>
        </row>
        <row r="49">
          <cell r="D49">
            <v>19.4</v>
          </cell>
          <cell r="M49">
            <v>21.464285714285715</v>
          </cell>
        </row>
        <row r="50">
          <cell r="D50">
            <v>0</v>
          </cell>
          <cell r="M50">
            <v>0</v>
          </cell>
        </row>
        <row r="52">
          <cell r="D52">
            <v>47</v>
          </cell>
          <cell r="M52">
            <v>82</v>
          </cell>
        </row>
        <row r="53">
          <cell r="D53">
            <v>377</v>
          </cell>
          <cell r="M53">
            <v>638</v>
          </cell>
        </row>
        <row r="55">
          <cell r="D55">
            <v>25</v>
          </cell>
          <cell r="M55">
            <v>29</v>
          </cell>
        </row>
        <row r="56">
          <cell r="D56">
            <v>17</v>
          </cell>
          <cell r="M56">
            <v>18</v>
          </cell>
        </row>
        <row r="58">
          <cell r="D58">
            <v>211</v>
          </cell>
          <cell r="M58">
            <v>184</v>
          </cell>
        </row>
        <row r="59">
          <cell r="D59">
            <v>21</v>
          </cell>
          <cell r="M59">
            <v>19</v>
          </cell>
        </row>
        <row r="60">
          <cell r="D60">
            <v>7</v>
          </cell>
          <cell r="M60">
            <v>9</v>
          </cell>
        </row>
        <row r="61">
          <cell r="D61">
            <v>7</v>
          </cell>
          <cell r="M61">
            <v>10</v>
          </cell>
        </row>
        <row r="62">
          <cell r="D62">
            <v>7</v>
          </cell>
          <cell r="M62">
            <v>3</v>
          </cell>
        </row>
        <row r="63">
          <cell r="D63">
            <v>20</v>
          </cell>
          <cell r="M63">
            <v>16</v>
          </cell>
        </row>
        <row r="64">
          <cell r="D64">
            <v>0</v>
          </cell>
          <cell r="M64">
            <v>0</v>
          </cell>
        </row>
        <row r="65">
          <cell r="D65">
            <v>23</v>
          </cell>
          <cell r="M65">
            <v>18</v>
          </cell>
        </row>
        <row r="66">
          <cell r="D66">
            <v>36</v>
          </cell>
          <cell r="M66">
            <v>34</v>
          </cell>
        </row>
        <row r="67">
          <cell r="D67">
            <v>63.888888888888886</v>
          </cell>
          <cell r="M67">
            <v>52.94117647058824</v>
          </cell>
        </row>
        <row r="68">
          <cell r="M68" t="str">
            <v>29:02</v>
          </cell>
        </row>
        <row r="69">
          <cell r="M69">
            <v>26.262626262626267</v>
          </cell>
        </row>
        <row r="73">
          <cell r="A73" t="str">
            <v>Brockington</v>
          </cell>
          <cell r="C73">
            <v>267</v>
          </cell>
          <cell r="D73">
            <v>918</v>
          </cell>
          <cell r="E73">
            <v>3.438202247191011</v>
          </cell>
          <cell r="F73">
            <v>33</v>
          </cell>
          <cell r="G73">
            <v>5</v>
          </cell>
        </row>
        <row r="74">
          <cell r="A74" t="str">
            <v>Lane</v>
          </cell>
          <cell r="C74">
            <v>149</v>
          </cell>
          <cell r="D74">
            <v>402</v>
          </cell>
          <cell r="E74">
            <v>2.697986577181208</v>
          </cell>
          <cell r="F74">
            <v>22</v>
          </cell>
          <cell r="G74">
            <v>2</v>
          </cell>
        </row>
        <row r="75">
          <cell r="A75" t="str">
            <v>Goodman</v>
          </cell>
          <cell r="C75">
            <v>25</v>
          </cell>
          <cell r="D75">
            <v>87</v>
          </cell>
          <cell r="E75">
            <v>3.48</v>
          </cell>
          <cell r="F75">
            <v>14</v>
          </cell>
          <cell r="G75">
            <v>0</v>
          </cell>
        </row>
        <row r="76">
          <cell r="A76" t="str">
            <v>Tagge</v>
          </cell>
          <cell r="C76">
            <v>18</v>
          </cell>
          <cell r="D76">
            <v>72</v>
          </cell>
          <cell r="E76">
            <v>4</v>
          </cell>
          <cell r="F76">
            <v>12</v>
          </cell>
          <cell r="G76">
            <v>0</v>
          </cell>
        </row>
        <row r="77">
          <cell r="A77" t="str">
            <v>Torkelson</v>
          </cell>
          <cell r="C77">
            <v>9</v>
          </cell>
          <cell r="D77">
            <v>62</v>
          </cell>
          <cell r="E77">
            <v>6.888888888888889</v>
          </cell>
          <cell r="F77">
            <v>21</v>
          </cell>
          <cell r="G77">
            <v>0</v>
          </cell>
        </row>
        <row r="78">
          <cell r="A78" t="str">
            <v>B. Smith</v>
          </cell>
          <cell r="C78">
            <v>4</v>
          </cell>
          <cell r="D78">
            <v>18</v>
          </cell>
          <cell r="E78">
            <v>4.5</v>
          </cell>
          <cell r="F78">
            <v>16</v>
          </cell>
          <cell r="G78">
            <v>0</v>
          </cell>
        </row>
        <row r="79">
          <cell r="A79" t="str">
            <v>Hadl</v>
          </cell>
          <cell r="C79">
            <v>6</v>
          </cell>
          <cell r="D79">
            <v>7</v>
          </cell>
          <cell r="E79">
            <v>1.1666666666666667</v>
          </cell>
          <cell r="F79">
            <v>16</v>
          </cell>
          <cell r="G79">
            <v>0</v>
          </cell>
        </row>
        <row r="80">
          <cell r="A80" t="str">
            <v>Odom</v>
          </cell>
          <cell r="C80">
            <v>6</v>
          </cell>
          <cell r="D80">
            <v>72</v>
          </cell>
          <cell r="E80">
            <v>12</v>
          </cell>
          <cell r="F80">
            <v>23</v>
          </cell>
          <cell r="G80">
            <v>0</v>
          </cell>
        </row>
        <row r="81">
          <cell r="A81" t="str">
            <v>Concannon</v>
          </cell>
          <cell r="C81">
            <v>2</v>
          </cell>
          <cell r="D81">
            <v>-2</v>
          </cell>
          <cell r="E81">
            <v>-1</v>
          </cell>
          <cell r="F81">
            <v>3</v>
          </cell>
          <cell r="G81">
            <v>0</v>
          </cell>
        </row>
        <row r="86">
          <cell r="A86" t="str">
            <v>Brockington</v>
          </cell>
          <cell r="C86">
            <v>49</v>
          </cell>
          <cell r="D86">
            <v>177</v>
          </cell>
          <cell r="E86">
            <v>3.6122448979591835</v>
          </cell>
          <cell r="F86">
            <v>32</v>
          </cell>
          <cell r="G86">
            <v>1</v>
          </cell>
        </row>
        <row r="87">
          <cell r="A87" t="str">
            <v>Lane</v>
          </cell>
          <cell r="C87">
            <v>41</v>
          </cell>
          <cell r="D87">
            <v>358</v>
          </cell>
          <cell r="E87">
            <v>8.731707317073171</v>
          </cell>
          <cell r="F87">
            <v>21</v>
          </cell>
          <cell r="G87">
            <v>1</v>
          </cell>
        </row>
        <row r="88">
          <cell r="A88" t="str">
            <v>Staggers</v>
          </cell>
          <cell r="C88">
            <v>29</v>
          </cell>
          <cell r="D88">
            <v>301</v>
          </cell>
          <cell r="E88">
            <v>10.379310344827585</v>
          </cell>
          <cell r="F88">
            <v>33</v>
          </cell>
          <cell r="G88">
            <v>1</v>
          </cell>
        </row>
        <row r="89">
          <cell r="A89" t="str">
            <v>McGeorge</v>
          </cell>
          <cell r="C89">
            <v>37</v>
          </cell>
          <cell r="D89">
            <v>578</v>
          </cell>
          <cell r="E89">
            <v>15.621621621621621</v>
          </cell>
          <cell r="F89">
            <v>27</v>
          </cell>
          <cell r="G89">
            <v>2</v>
          </cell>
        </row>
        <row r="90">
          <cell r="A90" t="str">
            <v>Barry Smith</v>
          </cell>
          <cell r="C90">
            <v>28</v>
          </cell>
          <cell r="D90">
            <v>429</v>
          </cell>
          <cell r="E90">
            <v>15.321428571428571</v>
          </cell>
          <cell r="F90">
            <v>29</v>
          </cell>
          <cell r="G90">
            <v>2</v>
          </cell>
        </row>
        <row r="91">
          <cell r="A91" t="str">
            <v>Odom</v>
          </cell>
          <cell r="C91">
            <v>8</v>
          </cell>
          <cell r="D91">
            <v>64</v>
          </cell>
          <cell r="E91">
            <v>8</v>
          </cell>
          <cell r="F91">
            <v>19</v>
          </cell>
          <cell r="G91">
            <v>0</v>
          </cell>
        </row>
        <row r="92">
          <cell r="A92" t="str">
            <v>Goodman</v>
          </cell>
          <cell r="C92">
            <v>1</v>
          </cell>
          <cell r="D92">
            <v>-1</v>
          </cell>
          <cell r="E92">
            <v>-1</v>
          </cell>
          <cell r="F92">
            <v>0</v>
          </cell>
          <cell r="G92">
            <v>0</v>
          </cell>
        </row>
        <row r="93">
          <cell r="A93" t="str">
            <v>Payne</v>
          </cell>
          <cell r="C93">
            <v>4</v>
          </cell>
          <cell r="D93">
            <v>34</v>
          </cell>
          <cell r="E93">
            <v>8.5</v>
          </cell>
          <cell r="F93">
            <v>15</v>
          </cell>
          <cell r="G93">
            <v>0</v>
          </cell>
        </row>
        <row r="99">
          <cell r="A99" t="str">
            <v>Hadl</v>
          </cell>
          <cell r="C99">
            <v>184</v>
          </cell>
          <cell r="D99">
            <v>88</v>
          </cell>
          <cell r="E99">
            <v>47.82608695652174</v>
          </cell>
          <cell r="F99">
            <v>1035</v>
          </cell>
          <cell r="G99">
            <v>3</v>
          </cell>
          <cell r="H99">
            <v>32</v>
          </cell>
          <cell r="I99">
            <v>8</v>
          </cell>
          <cell r="J99">
            <v>1.6304347826086956</v>
          </cell>
          <cell r="K99">
            <v>4.3478260869565215</v>
          </cell>
          <cell r="L99">
            <v>5.625</v>
          </cell>
          <cell r="M99">
            <v>52.694746376811594</v>
          </cell>
        </row>
        <row r="100">
          <cell r="A100" t="str">
            <v>Tagge</v>
          </cell>
          <cell r="C100">
            <v>165</v>
          </cell>
          <cell r="D100">
            <v>75</v>
          </cell>
          <cell r="E100">
            <v>45.45454545454545</v>
          </cell>
          <cell r="F100">
            <v>601</v>
          </cell>
          <cell r="G100">
            <v>3</v>
          </cell>
          <cell r="H100">
            <v>27</v>
          </cell>
          <cell r="I100">
            <v>6</v>
          </cell>
          <cell r="J100">
            <v>1.8181818181818181</v>
          </cell>
          <cell r="K100">
            <v>3.6363636363636362</v>
          </cell>
          <cell r="L100">
            <v>3.6424242424242426</v>
          </cell>
          <cell r="M100">
            <v>46.04797979797979</v>
          </cell>
        </row>
        <row r="101">
          <cell r="A101" t="str">
            <v>Concannon</v>
          </cell>
          <cell r="C101">
            <v>57</v>
          </cell>
          <cell r="D101">
            <v>33</v>
          </cell>
          <cell r="E101">
            <v>57.89473684210527</v>
          </cell>
          <cell r="F101">
            <v>297</v>
          </cell>
          <cell r="G101">
            <v>1</v>
          </cell>
          <cell r="H101">
            <v>27</v>
          </cell>
          <cell r="I101">
            <v>3</v>
          </cell>
          <cell r="J101">
            <v>1.7543859649122806</v>
          </cell>
          <cell r="K101">
            <v>5.263157894736842</v>
          </cell>
          <cell r="L101">
            <v>5.2105263157894735</v>
          </cell>
          <cell r="M101">
            <v>55.9576023391813</v>
          </cell>
        </row>
        <row r="102">
          <cell r="A102" t="str">
            <v>Lane</v>
          </cell>
          <cell r="C102">
            <v>1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39.583333333333336</v>
          </cell>
        </row>
        <row r="106">
          <cell r="A106" t="str">
            <v>Staggers</v>
          </cell>
          <cell r="C106">
            <v>32</v>
          </cell>
          <cell r="D106">
            <v>6</v>
          </cell>
          <cell r="E106">
            <v>256</v>
          </cell>
          <cell r="F106">
            <v>8</v>
          </cell>
          <cell r="G106">
            <v>21</v>
          </cell>
          <cell r="H106">
            <v>0</v>
          </cell>
        </row>
        <row r="107">
          <cell r="A107" t="str">
            <v>Odom</v>
          </cell>
          <cell r="C107">
            <v>18</v>
          </cell>
          <cell r="D107">
            <v>1</v>
          </cell>
          <cell r="E107">
            <v>178</v>
          </cell>
          <cell r="F107">
            <v>9.88888888888889</v>
          </cell>
          <cell r="G107">
            <v>63</v>
          </cell>
          <cell r="H107">
            <v>2</v>
          </cell>
        </row>
        <row r="108">
          <cell r="A108" t="str">
            <v>Ellis</v>
          </cell>
          <cell r="C108">
            <v>8</v>
          </cell>
          <cell r="D108">
            <v>0</v>
          </cell>
          <cell r="E108">
            <v>-18</v>
          </cell>
          <cell r="F108">
            <v>-2.25</v>
          </cell>
          <cell r="G108">
            <v>1</v>
          </cell>
          <cell r="H108">
            <v>0</v>
          </cell>
        </row>
        <row r="109">
          <cell r="A109" t="str">
            <v>Torkelson</v>
          </cell>
          <cell r="C109">
            <v>1</v>
          </cell>
          <cell r="D109">
            <v>0</v>
          </cell>
          <cell r="E109">
            <v>-4</v>
          </cell>
          <cell r="F109">
            <v>-4</v>
          </cell>
          <cell r="G109">
            <v>0</v>
          </cell>
          <cell r="H109">
            <v>0</v>
          </cell>
        </row>
        <row r="113">
          <cell r="A113" t="str">
            <v>Odom</v>
          </cell>
          <cell r="C113">
            <v>33</v>
          </cell>
          <cell r="D113">
            <v>731</v>
          </cell>
          <cell r="E113">
            <v>22.151515151515152</v>
          </cell>
          <cell r="F113">
            <v>49</v>
          </cell>
          <cell r="G113">
            <v>0</v>
          </cell>
        </row>
        <row r="114">
          <cell r="A114" t="str">
            <v>Leigh</v>
          </cell>
          <cell r="C114">
            <v>12</v>
          </cell>
          <cell r="D114">
            <v>195</v>
          </cell>
          <cell r="E114">
            <v>16.25</v>
          </cell>
          <cell r="F114">
            <v>30</v>
          </cell>
          <cell r="G114">
            <v>0</v>
          </cell>
        </row>
        <row r="115">
          <cell r="A115" t="str">
            <v>Goodman</v>
          </cell>
          <cell r="C115">
            <v>2</v>
          </cell>
          <cell r="D115">
            <v>18</v>
          </cell>
          <cell r="E115">
            <v>9</v>
          </cell>
          <cell r="F115">
            <v>9</v>
          </cell>
          <cell r="G115">
            <v>0</v>
          </cell>
        </row>
        <row r="116">
          <cell r="A116" t="str">
            <v>Okoniewski</v>
          </cell>
          <cell r="C116">
            <v>2</v>
          </cell>
          <cell r="D116">
            <v>2</v>
          </cell>
          <cell r="E116">
            <v>1</v>
          </cell>
          <cell r="F116">
            <v>2</v>
          </cell>
          <cell r="G116">
            <v>0</v>
          </cell>
        </row>
        <row r="117">
          <cell r="A117" t="str">
            <v>Torkelson</v>
          </cell>
          <cell r="C117">
            <v>1</v>
          </cell>
          <cell r="D117">
            <v>24</v>
          </cell>
          <cell r="E117">
            <v>24</v>
          </cell>
          <cell r="F117">
            <v>24</v>
          </cell>
          <cell r="G117">
            <v>0</v>
          </cell>
        </row>
        <row r="122">
          <cell r="A122" t="str">
            <v>Walker</v>
          </cell>
          <cell r="C122">
            <v>94</v>
          </cell>
          <cell r="D122">
            <v>3551</v>
          </cell>
          <cell r="E122">
            <v>37.776595744680854</v>
          </cell>
          <cell r="F122">
            <v>64</v>
          </cell>
          <cell r="G122">
            <v>0</v>
          </cell>
        </row>
        <row r="126">
          <cell r="A126" t="str">
            <v>Marcol</v>
          </cell>
          <cell r="C126">
            <v>56</v>
          </cell>
          <cell r="D126">
            <v>1</v>
          </cell>
          <cell r="E126">
            <v>36</v>
          </cell>
          <cell r="F126">
            <v>23</v>
          </cell>
          <cell r="G126">
            <v>63.888888888888886</v>
          </cell>
          <cell r="H126">
            <v>42</v>
          </cell>
          <cell r="I126">
            <v>20</v>
          </cell>
          <cell r="J126">
            <v>20</v>
          </cell>
        </row>
        <row r="129">
          <cell r="A129" t="str">
            <v>Hendricks</v>
          </cell>
          <cell r="C129">
            <v>6</v>
          </cell>
          <cell r="D129">
            <v>107</v>
          </cell>
          <cell r="E129">
            <v>17.833333333333332</v>
          </cell>
          <cell r="F129">
            <v>49</v>
          </cell>
          <cell r="G129">
            <v>0</v>
          </cell>
        </row>
        <row r="130">
          <cell r="A130" t="str">
            <v>Buchanon</v>
          </cell>
          <cell r="C130">
            <v>0</v>
          </cell>
          <cell r="D130">
            <v>0</v>
          </cell>
          <cell r="E130" t="e">
            <v>#DIV/0!</v>
          </cell>
          <cell r="F130">
            <v>0</v>
          </cell>
          <cell r="G130">
            <v>0</v>
          </cell>
        </row>
        <row r="131">
          <cell r="A131" t="str">
            <v>Ellis</v>
          </cell>
          <cell r="C131">
            <v>6</v>
          </cell>
          <cell r="D131">
            <v>137</v>
          </cell>
          <cell r="E131">
            <v>22.833333333333332</v>
          </cell>
          <cell r="F131">
            <v>58</v>
          </cell>
          <cell r="G131">
            <v>2</v>
          </cell>
        </row>
        <row r="132">
          <cell r="A132" t="str">
            <v>Matthews</v>
          </cell>
          <cell r="C132">
            <v>1</v>
          </cell>
          <cell r="D132">
            <v>8</v>
          </cell>
          <cell r="E132">
            <v>8</v>
          </cell>
          <cell r="F132">
            <v>8</v>
          </cell>
          <cell r="G132">
            <v>0</v>
          </cell>
        </row>
        <row r="133">
          <cell r="A133" t="str">
            <v>Hall</v>
          </cell>
          <cell r="C133">
            <v>1</v>
          </cell>
          <cell r="D133">
            <v>11</v>
          </cell>
          <cell r="E133">
            <v>11</v>
          </cell>
          <cell r="F133">
            <v>11</v>
          </cell>
          <cell r="G133">
            <v>0</v>
          </cell>
        </row>
        <row r="134">
          <cell r="A134" t="str">
            <v>Hill</v>
          </cell>
          <cell r="C134">
            <v>4</v>
          </cell>
          <cell r="D134">
            <v>99</v>
          </cell>
          <cell r="E134">
            <v>24.75</v>
          </cell>
          <cell r="F134">
            <v>42</v>
          </cell>
          <cell r="G134">
            <v>1</v>
          </cell>
        </row>
        <row r="135">
          <cell r="A135" t="str">
            <v>Carr</v>
          </cell>
          <cell r="C135">
            <v>0</v>
          </cell>
          <cell r="D135">
            <v>0</v>
          </cell>
          <cell r="E135" t="e">
            <v>#DIV/0!</v>
          </cell>
          <cell r="F135">
            <v>0</v>
          </cell>
          <cell r="G135">
            <v>0</v>
          </cell>
        </row>
        <row r="136">
          <cell r="A136" t="str">
            <v>McCoy</v>
          </cell>
          <cell r="C136">
            <v>1</v>
          </cell>
          <cell r="D136">
            <v>7</v>
          </cell>
          <cell r="E136">
            <v>7</v>
          </cell>
          <cell r="F136">
            <v>7</v>
          </cell>
          <cell r="G136">
            <v>0</v>
          </cell>
        </row>
        <row r="137">
          <cell r="A137" t="str">
            <v>Carter</v>
          </cell>
          <cell r="C137">
            <v>2</v>
          </cell>
          <cell r="D137">
            <v>-2</v>
          </cell>
          <cell r="E137">
            <v>-1</v>
          </cell>
          <cell r="F137">
            <v>0</v>
          </cell>
          <cell r="G137">
            <v>0</v>
          </cell>
        </row>
        <row r="138">
          <cell r="A138" t="str">
            <v>W. Williams</v>
          </cell>
          <cell r="C138">
            <v>0</v>
          </cell>
          <cell r="D138">
            <v>0</v>
          </cell>
          <cell r="E138" t="e">
            <v>#DIV/0!</v>
          </cell>
          <cell r="F138">
            <v>0</v>
          </cell>
          <cell r="G138">
            <v>0</v>
          </cell>
        </row>
        <row r="141">
          <cell r="A141" t="str">
            <v>Roche</v>
          </cell>
          <cell r="C141">
            <v>8.5</v>
          </cell>
        </row>
        <row r="142">
          <cell r="A142" t="str">
            <v>McCoy</v>
          </cell>
          <cell r="C142">
            <v>7.5</v>
          </cell>
        </row>
        <row r="143">
          <cell r="A143" t="str">
            <v>Carter</v>
          </cell>
          <cell r="C143">
            <v>5</v>
          </cell>
        </row>
        <row r="144">
          <cell r="A144" t="str">
            <v>Okoniewski</v>
          </cell>
          <cell r="C144">
            <v>2.5</v>
          </cell>
        </row>
        <row r="145">
          <cell r="A145" t="str">
            <v>C. Williams</v>
          </cell>
          <cell r="C145">
            <v>3</v>
          </cell>
        </row>
        <row r="146">
          <cell r="A146" t="str">
            <v>F. Carr</v>
          </cell>
          <cell r="C146">
            <v>1.5</v>
          </cell>
        </row>
        <row r="147">
          <cell r="A147" t="str">
            <v>Hendricks</v>
          </cell>
          <cell r="C147">
            <v>9</v>
          </cell>
        </row>
        <row r="148">
          <cell r="A148" t="str">
            <v>Pureifory</v>
          </cell>
          <cell r="C148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umulative Stats"/>
      <sheetName val="DET"/>
      <sheetName val="NYJ"/>
      <sheetName val="@MIN"/>
      <sheetName val="NOS"/>
      <sheetName val="@ATL"/>
      <sheetName val="GBP"/>
      <sheetName val="@BUF"/>
      <sheetName val="MIN"/>
      <sheetName val="@GBP"/>
      <sheetName val="SFO"/>
      <sheetName val="@DET"/>
      <sheetName val="NYG"/>
      <sheetName val="@SDC"/>
      <sheetName val="@WAS"/>
      <sheetName val="Bills"/>
      <sheetName val="@Jets"/>
      <sheetName val="Formula"/>
    </sheetNames>
    <sheetDataSet>
      <sheetData sheetId="0">
        <row r="2">
          <cell r="E2">
            <v>3</v>
          </cell>
          <cell r="F2">
            <v>11</v>
          </cell>
        </row>
        <row r="6">
          <cell r="D6">
            <v>216</v>
          </cell>
          <cell r="M6">
            <v>242</v>
          </cell>
        </row>
        <row r="7">
          <cell r="D7">
            <v>95</v>
          </cell>
          <cell r="M7">
            <v>105</v>
          </cell>
        </row>
        <row r="8">
          <cell r="D8">
            <v>105</v>
          </cell>
          <cell r="M8">
            <v>110</v>
          </cell>
        </row>
        <row r="9">
          <cell r="D9">
            <v>16</v>
          </cell>
          <cell r="M9">
            <v>27</v>
          </cell>
        </row>
        <row r="11">
          <cell r="D11">
            <v>424</v>
          </cell>
          <cell r="M11">
            <v>498</v>
          </cell>
        </row>
        <row r="12">
          <cell r="D12">
            <v>1642</v>
          </cell>
          <cell r="M12">
            <v>1865</v>
          </cell>
        </row>
        <row r="13">
          <cell r="D13">
            <v>3.8726415094339623</v>
          </cell>
          <cell r="M13">
            <v>3.744979919678715</v>
          </cell>
        </row>
        <row r="15">
          <cell r="D15">
            <v>391</v>
          </cell>
          <cell r="M15">
            <v>365</v>
          </cell>
        </row>
        <row r="16">
          <cell r="D16">
            <v>184</v>
          </cell>
          <cell r="M16">
            <v>191</v>
          </cell>
        </row>
        <row r="17">
          <cell r="D17">
            <v>47.05882352941176</v>
          </cell>
          <cell r="M17">
            <v>52.32876712328767</v>
          </cell>
        </row>
        <row r="18">
          <cell r="D18">
            <v>2039</v>
          </cell>
          <cell r="M18">
            <v>2332</v>
          </cell>
        </row>
        <row r="19">
          <cell r="D19">
            <v>42</v>
          </cell>
          <cell r="M19">
            <v>26</v>
          </cell>
        </row>
        <row r="20">
          <cell r="D20">
            <v>277</v>
          </cell>
          <cell r="M20">
            <v>166</v>
          </cell>
        </row>
        <row r="21">
          <cell r="D21">
            <v>1762</v>
          </cell>
          <cell r="M21">
            <v>2166</v>
          </cell>
        </row>
        <row r="22">
          <cell r="D22">
            <v>4.069284064665127</v>
          </cell>
          <cell r="M22">
            <v>5.539641943734015</v>
          </cell>
        </row>
        <row r="23">
          <cell r="D23">
            <v>11.081521739130435</v>
          </cell>
          <cell r="M23">
            <v>12.209424083769633</v>
          </cell>
        </row>
        <row r="26">
          <cell r="D26">
            <v>3404</v>
          </cell>
          <cell r="M26">
            <v>4031</v>
          </cell>
        </row>
        <row r="27">
          <cell r="D27">
            <v>48.2373678025852</v>
          </cell>
          <cell r="M27">
            <v>46.266435127759856</v>
          </cell>
        </row>
        <row r="28">
          <cell r="D28">
            <v>51.7626321974148</v>
          </cell>
          <cell r="M28">
            <v>53.73356487224014</v>
          </cell>
        </row>
        <row r="30">
          <cell r="D30">
            <v>857</v>
          </cell>
          <cell r="M30">
            <v>889</v>
          </cell>
        </row>
        <row r="31">
          <cell r="D31">
            <v>3.971995332555426</v>
          </cell>
          <cell r="M31">
            <v>4.534308211473566</v>
          </cell>
        </row>
        <row r="34">
          <cell r="D34">
            <v>26</v>
          </cell>
          <cell r="M34">
            <v>17</v>
          </cell>
        </row>
        <row r="35">
          <cell r="D35">
            <v>387</v>
          </cell>
          <cell r="M35">
            <v>298</v>
          </cell>
        </row>
        <row r="36">
          <cell r="D36">
            <v>1</v>
          </cell>
          <cell r="M36">
            <v>0</v>
          </cell>
        </row>
        <row r="38">
          <cell r="D38">
            <v>94</v>
          </cell>
          <cell r="M38">
            <v>90</v>
          </cell>
        </row>
        <row r="39">
          <cell r="D39">
            <v>3391</v>
          </cell>
          <cell r="M39">
            <v>3147</v>
          </cell>
        </row>
        <row r="40">
          <cell r="D40">
            <v>36.07446808510638</v>
          </cell>
          <cell r="M40">
            <v>34.96666666666667</v>
          </cell>
        </row>
        <row r="42">
          <cell r="D42">
            <v>51</v>
          </cell>
          <cell r="M42">
            <v>48</v>
          </cell>
        </row>
        <row r="43">
          <cell r="D43">
            <v>254</v>
          </cell>
          <cell r="M43">
            <v>243</v>
          </cell>
        </row>
        <row r="44">
          <cell r="D44">
            <v>4.980392156862745</v>
          </cell>
          <cell r="M44">
            <v>5.0625</v>
          </cell>
        </row>
        <row r="45">
          <cell r="D45">
            <v>0</v>
          </cell>
          <cell r="M45">
            <v>0</v>
          </cell>
        </row>
        <row r="47">
          <cell r="D47">
            <v>51</v>
          </cell>
          <cell r="M47">
            <v>38</v>
          </cell>
        </row>
        <row r="48">
          <cell r="D48">
            <v>1154</v>
          </cell>
          <cell r="M48">
            <v>959</v>
          </cell>
        </row>
        <row r="49">
          <cell r="D49">
            <v>22.627450980392158</v>
          </cell>
          <cell r="M49">
            <v>25.236842105263158</v>
          </cell>
        </row>
        <row r="50">
          <cell r="D50">
            <v>0</v>
          </cell>
          <cell r="M50">
            <v>0</v>
          </cell>
        </row>
        <row r="52">
          <cell r="D52">
            <v>86</v>
          </cell>
          <cell r="M52">
            <v>62</v>
          </cell>
        </row>
        <row r="53">
          <cell r="D53">
            <v>726</v>
          </cell>
          <cell r="M53">
            <v>485</v>
          </cell>
        </row>
        <row r="55">
          <cell r="D55">
            <v>34</v>
          </cell>
          <cell r="M55">
            <v>32</v>
          </cell>
        </row>
        <row r="56">
          <cell r="D56">
            <v>15</v>
          </cell>
          <cell r="M56">
            <v>15</v>
          </cell>
        </row>
        <row r="58">
          <cell r="D58">
            <v>175</v>
          </cell>
          <cell r="M58">
            <v>283</v>
          </cell>
        </row>
        <row r="59">
          <cell r="D59">
            <v>19</v>
          </cell>
          <cell r="M59">
            <v>36</v>
          </cell>
        </row>
        <row r="60">
          <cell r="D60">
            <v>9</v>
          </cell>
          <cell r="M60">
            <v>14</v>
          </cell>
        </row>
        <row r="61">
          <cell r="D61">
            <v>10</v>
          </cell>
          <cell r="M61">
            <v>17</v>
          </cell>
        </row>
        <row r="62">
          <cell r="D62">
            <v>0</v>
          </cell>
          <cell r="M62">
            <v>5</v>
          </cell>
        </row>
        <row r="63">
          <cell r="D63">
            <v>19</v>
          </cell>
          <cell r="M63">
            <v>31</v>
          </cell>
        </row>
        <row r="64">
          <cell r="D64">
            <v>0</v>
          </cell>
          <cell r="M64">
            <v>0</v>
          </cell>
        </row>
        <row r="65">
          <cell r="D65">
            <v>14</v>
          </cell>
          <cell r="M65">
            <v>12</v>
          </cell>
        </row>
        <row r="66">
          <cell r="D66">
            <v>22</v>
          </cell>
          <cell r="M66">
            <v>22</v>
          </cell>
        </row>
        <row r="67">
          <cell r="D67">
            <v>63.63636363636363</v>
          </cell>
          <cell r="M67">
            <v>54.54545454545454</v>
          </cell>
        </row>
        <row r="68">
          <cell r="M68" t="str">
            <v>30:59</v>
          </cell>
        </row>
        <row r="69">
          <cell r="M69">
            <v>30.601092896174865</v>
          </cell>
        </row>
        <row r="73">
          <cell r="A73" t="str">
            <v>Grandberry</v>
          </cell>
          <cell r="C73">
            <v>138</v>
          </cell>
          <cell r="D73">
            <v>543</v>
          </cell>
          <cell r="E73">
            <v>3.9347826086956523</v>
          </cell>
          <cell r="F73">
            <v>31</v>
          </cell>
          <cell r="G73">
            <v>3</v>
          </cell>
        </row>
        <row r="74">
          <cell r="A74" t="str">
            <v>C. Garrett</v>
          </cell>
          <cell r="C74">
            <v>57</v>
          </cell>
          <cell r="D74">
            <v>285</v>
          </cell>
          <cell r="E74">
            <v>5</v>
          </cell>
          <cell r="F74">
            <v>23</v>
          </cell>
          <cell r="G74">
            <v>2</v>
          </cell>
        </row>
        <row r="75">
          <cell r="A75" t="str">
            <v>P. Williams</v>
          </cell>
          <cell r="C75">
            <v>73</v>
          </cell>
          <cell r="D75">
            <v>231</v>
          </cell>
          <cell r="E75">
            <v>3.164383561643836</v>
          </cell>
          <cell r="F75">
            <v>22</v>
          </cell>
          <cell r="G75">
            <v>2</v>
          </cell>
        </row>
        <row r="76">
          <cell r="A76" t="str">
            <v>Harrison</v>
          </cell>
          <cell r="C76">
            <v>17</v>
          </cell>
          <cell r="D76">
            <v>55</v>
          </cell>
          <cell r="E76">
            <v>3.235294117647059</v>
          </cell>
          <cell r="F76">
            <v>12</v>
          </cell>
          <cell r="G76">
            <v>0</v>
          </cell>
        </row>
        <row r="77">
          <cell r="A77" t="str">
            <v>Douglass</v>
          </cell>
          <cell r="C77">
            <v>25</v>
          </cell>
          <cell r="D77">
            <v>178</v>
          </cell>
          <cell r="E77">
            <v>7.12</v>
          </cell>
          <cell r="F77">
            <v>25</v>
          </cell>
          <cell r="G77">
            <v>0</v>
          </cell>
        </row>
        <row r="78">
          <cell r="A78" t="str">
            <v>Huff</v>
          </cell>
          <cell r="C78">
            <v>11</v>
          </cell>
          <cell r="D78">
            <v>19</v>
          </cell>
          <cell r="E78">
            <v>1.7272727272727273</v>
          </cell>
          <cell r="F78">
            <v>5</v>
          </cell>
          <cell r="G78">
            <v>0</v>
          </cell>
        </row>
        <row r="79">
          <cell r="A79" t="str">
            <v>C. Taylor</v>
          </cell>
          <cell r="C79">
            <v>48</v>
          </cell>
          <cell r="D79">
            <v>104</v>
          </cell>
          <cell r="E79">
            <v>2.1666666666666665</v>
          </cell>
          <cell r="F79">
            <v>29</v>
          </cell>
          <cell r="G79">
            <v>0</v>
          </cell>
        </row>
        <row r="80">
          <cell r="A80" t="str">
            <v>Kosins</v>
          </cell>
          <cell r="C80">
            <v>50</v>
          </cell>
          <cell r="D80">
            <v>211</v>
          </cell>
          <cell r="E80">
            <v>4.22</v>
          </cell>
          <cell r="F80">
            <v>18</v>
          </cell>
          <cell r="G80">
            <v>2</v>
          </cell>
        </row>
        <row r="81">
          <cell r="A81" t="str">
            <v>Rather</v>
          </cell>
          <cell r="C81">
            <v>2</v>
          </cell>
          <cell r="D81">
            <v>14</v>
          </cell>
          <cell r="E81">
            <v>7</v>
          </cell>
          <cell r="F81">
            <v>11</v>
          </cell>
          <cell r="G81">
            <v>0</v>
          </cell>
        </row>
        <row r="82">
          <cell r="A82" t="str">
            <v>Wade</v>
          </cell>
          <cell r="C82">
            <v>1</v>
          </cell>
          <cell r="D82">
            <v>-3</v>
          </cell>
          <cell r="E82">
            <v>-3</v>
          </cell>
          <cell r="F82">
            <v>0</v>
          </cell>
          <cell r="G82">
            <v>0</v>
          </cell>
        </row>
        <row r="83">
          <cell r="A83" t="str">
            <v>Pagac</v>
          </cell>
          <cell r="C83">
            <v>1</v>
          </cell>
          <cell r="D83">
            <v>-1</v>
          </cell>
          <cell r="E83">
            <v>-1</v>
          </cell>
          <cell r="F83">
            <v>0</v>
          </cell>
          <cell r="G83">
            <v>0</v>
          </cell>
        </row>
        <row r="86">
          <cell r="A86" t="str">
            <v>Hodgins</v>
          </cell>
          <cell r="C86">
            <v>1</v>
          </cell>
          <cell r="D86">
            <v>6</v>
          </cell>
          <cell r="E86">
            <v>6</v>
          </cell>
          <cell r="F86">
            <v>6</v>
          </cell>
          <cell r="G86">
            <v>0</v>
          </cell>
        </row>
        <row r="90">
          <cell r="A90" t="str">
            <v>Wade</v>
          </cell>
          <cell r="C90">
            <v>30</v>
          </cell>
          <cell r="D90">
            <v>502</v>
          </cell>
          <cell r="E90">
            <v>16.733333333333334</v>
          </cell>
          <cell r="F90">
            <v>31</v>
          </cell>
          <cell r="G90">
            <v>3</v>
          </cell>
        </row>
        <row r="91">
          <cell r="A91" t="str">
            <v>Grandberry</v>
          </cell>
          <cell r="C91">
            <v>30</v>
          </cell>
          <cell r="D91">
            <v>232</v>
          </cell>
          <cell r="E91">
            <v>7.733333333333333</v>
          </cell>
          <cell r="F91">
            <v>22</v>
          </cell>
          <cell r="G91">
            <v>0</v>
          </cell>
        </row>
        <row r="92">
          <cell r="A92" t="str">
            <v>Rather</v>
          </cell>
          <cell r="C92">
            <v>36</v>
          </cell>
          <cell r="D92">
            <v>525</v>
          </cell>
          <cell r="E92">
            <v>14.583333333333334</v>
          </cell>
          <cell r="F92">
            <v>33</v>
          </cell>
          <cell r="G92">
            <v>3</v>
          </cell>
        </row>
        <row r="93">
          <cell r="A93" t="str">
            <v>P. Williams</v>
          </cell>
          <cell r="C93">
            <v>25</v>
          </cell>
          <cell r="D93">
            <v>231</v>
          </cell>
          <cell r="E93">
            <v>9.24</v>
          </cell>
          <cell r="F93">
            <v>20</v>
          </cell>
          <cell r="G93">
            <v>1</v>
          </cell>
        </row>
        <row r="94">
          <cell r="A94" t="str">
            <v>C. Garrett</v>
          </cell>
          <cell r="C94">
            <v>15</v>
          </cell>
          <cell r="D94">
            <v>125</v>
          </cell>
          <cell r="E94">
            <v>8.333333333333334</v>
          </cell>
          <cell r="F94">
            <v>21</v>
          </cell>
          <cell r="G94">
            <v>0</v>
          </cell>
        </row>
        <row r="95">
          <cell r="A95" t="str">
            <v>Kelly</v>
          </cell>
          <cell r="C95">
            <v>5</v>
          </cell>
          <cell r="D95">
            <v>50</v>
          </cell>
          <cell r="E95">
            <v>10</v>
          </cell>
          <cell r="F95">
            <v>16</v>
          </cell>
          <cell r="G95">
            <v>0</v>
          </cell>
        </row>
        <row r="96">
          <cell r="A96" t="str">
            <v>I. Hill</v>
          </cell>
          <cell r="C96">
            <v>5</v>
          </cell>
          <cell r="D96">
            <v>52</v>
          </cell>
          <cell r="E96">
            <v>10.4</v>
          </cell>
          <cell r="F96">
            <v>21</v>
          </cell>
          <cell r="G96">
            <v>0</v>
          </cell>
        </row>
        <row r="97">
          <cell r="A97" t="str">
            <v>Pagac</v>
          </cell>
          <cell r="C97">
            <v>6</v>
          </cell>
          <cell r="D97">
            <v>91</v>
          </cell>
          <cell r="E97">
            <v>15.166666666666666</v>
          </cell>
          <cell r="F97">
            <v>31</v>
          </cell>
          <cell r="G97">
            <v>1</v>
          </cell>
        </row>
        <row r="98">
          <cell r="A98" t="str">
            <v>Harrison</v>
          </cell>
          <cell r="C98">
            <v>5</v>
          </cell>
          <cell r="D98">
            <v>10</v>
          </cell>
          <cell r="E98">
            <v>2</v>
          </cell>
          <cell r="F98">
            <v>16</v>
          </cell>
          <cell r="G98">
            <v>0</v>
          </cell>
        </row>
        <row r="99">
          <cell r="A99" t="str">
            <v>Farmer</v>
          </cell>
          <cell r="C99">
            <v>15</v>
          </cell>
          <cell r="D99">
            <v>154</v>
          </cell>
          <cell r="E99">
            <v>10.266666666666667</v>
          </cell>
          <cell r="F99">
            <v>19</v>
          </cell>
          <cell r="G99">
            <v>2</v>
          </cell>
        </row>
        <row r="101">
          <cell r="A101" t="str">
            <v>Gagnon</v>
          </cell>
          <cell r="C101">
            <v>8</v>
          </cell>
          <cell r="D101">
            <v>25</v>
          </cell>
          <cell r="E101">
            <v>3.125</v>
          </cell>
          <cell r="F101">
            <v>13</v>
          </cell>
          <cell r="G101">
            <v>0</v>
          </cell>
        </row>
        <row r="102">
          <cell r="A102" t="str">
            <v>C. Taylor</v>
          </cell>
          <cell r="C102">
            <v>4</v>
          </cell>
          <cell r="D102">
            <v>42</v>
          </cell>
          <cell r="E102">
            <v>10.5</v>
          </cell>
          <cell r="F102">
            <v>19</v>
          </cell>
          <cell r="G102">
            <v>0</v>
          </cell>
        </row>
        <row r="107">
          <cell r="A107" t="str">
            <v>Huff</v>
          </cell>
          <cell r="C107">
            <v>284</v>
          </cell>
          <cell r="D107">
            <v>140</v>
          </cell>
          <cell r="E107">
            <v>49.29577464788733</v>
          </cell>
          <cell r="F107">
            <v>1555</v>
          </cell>
          <cell r="G107">
            <v>6</v>
          </cell>
          <cell r="H107">
            <v>33</v>
          </cell>
          <cell r="I107">
            <v>17</v>
          </cell>
          <cell r="J107">
            <v>2.112676056338028</v>
          </cell>
          <cell r="K107">
            <v>5.985915492957746</v>
          </cell>
          <cell r="L107">
            <v>5.475352112676056</v>
          </cell>
          <cell r="M107">
            <v>48.07805164319249</v>
          </cell>
        </row>
        <row r="108">
          <cell r="A108" t="str">
            <v>Douglass</v>
          </cell>
          <cell r="C108">
            <v>100</v>
          </cell>
          <cell r="D108">
            <v>44</v>
          </cell>
          <cell r="E108">
            <v>44</v>
          </cell>
          <cell r="F108">
            <v>484</v>
          </cell>
          <cell r="G108">
            <v>4</v>
          </cell>
          <cell r="H108">
            <v>32</v>
          </cell>
          <cell r="I108">
            <v>7</v>
          </cell>
          <cell r="J108">
            <v>4</v>
          </cell>
          <cell r="K108">
            <v>7.000000000000001</v>
          </cell>
          <cell r="L108">
            <v>4.84</v>
          </cell>
          <cell r="M108">
            <v>43.083333333333336</v>
          </cell>
        </row>
        <row r="109">
          <cell r="A109" t="str">
            <v>Barnes</v>
          </cell>
          <cell r="C109">
            <v>7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2</v>
          </cell>
          <cell r="J109">
            <v>0</v>
          </cell>
          <cell r="K109">
            <v>28.57142857142857</v>
          </cell>
          <cell r="L109">
            <v>0</v>
          </cell>
          <cell r="M109">
            <v>0</v>
          </cell>
        </row>
        <row r="116">
          <cell r="A116" t="str">
            <v>I. Hill</v>
          </cell>
          <cell r="C116">
            <v>41</v>
          </cell>
          <cell r="D116">
            <v>0</v>
          </cell>
          <cell r="E116">
            <v>206</v>
          </cell>
          <cell r="F116">
            <v>5.024390243902439</v>
          </cell>
          <cell r="G116">
            <v>31</v>
          </cell>
          <cell r="H116">
            <v>0</v>
          </cell>
        </row>
        <row r="117">
          <cell r="A117" t="str">
            <v>Knox</v>
          </cell>
          <cell r="C117">
            <v>9</v>
          </cell>
          <cell r="D117">
            <v>2</v>
          </cell>
          <cell r="E117">
            <v>42</v>
          </cell>
          <cell r="F117">
            <v>4.666666666666667</v>
          </cell>
          <cell r="G117">
            <v>18</v>
          </cell>
          <cell r="H117">
            <v>0</v>
          </cell>
        </row>
        <row r="119">
          <cell r="A119" t="str">
            <v>Hodgins</v>
          </cell>
          <cell r="C119">
            <v>1</v>
          </cell>
          <cell r="D119">
            <v>3</v>
          </cell>
          <cell r="E119">
            <v>6</v>
          </cell>
          <cell r="F119">
            <v>6</v>
          </cell>
          <cell r="G119">
            <v>6</v>
          </cell>
          <cell r="H119">
            <v>0</v>
          </cell>
        </row>
        <row r="122">
          <cell r="A122" t="str">
            <v>C. Taylor</v>
          </cell>
          <cell r="C122">
            <v>24</v>
          </cell>
          <cell r="D122">
            <v>592</v>
          </cell>
          <cell r="E122">
            <v>24.666666666666668</v>
          </cell>
          <cell r="F122">
            <v>43</v>
          </cell>
          <cell r="G122">
            <v>0</v>
          </cell>
        </row>
        <row r="123">
          <cell r="A123" t="str">
            <v>Grandberry</v>
          </cell>
          <cell r="C123">
            <v>22</v>
          </cell>
          <cell r="D123">
            <v>478</v>
          </cell>
          <cell r="E123">
            <v>21.727272727272727</v>
          </cell>
          <cell r="F123">
            <v>32</v>
          </cell>
          <cell r="G123">
            <v>0</v>
          </cell>
        </row>
        <row r="124">
          <cell r="A124" t="str">
            <v>Pagac</v>
          </cell>
          <cell r="C124">
            <v>3</v>
          </cell>
          <cell r="D124">
            <v>54</v>
          </cell>
          <cell r="E124">
            <v>18</v>
          </cell>
          <cell r="F124">
            <v>24</v>
          </cell>
          <cell r="G124">
            <v>0</v>
          </cell>
        </row>
        <row r="125">
          <cell r="A125" t="str">
            <v>Gagnon</v>
          </cell>
          <cell r="C125">
            <v>1</v>
          </cell>
          <cell r="D125">
            <v>14</v>
          </cell>
          <cell r="E125">
            <v>14</v>
          </cell>
          <cell r="F125">
            <v>14</v>
          </cell>
          <cell r="G125">
            <v>0</v>
          </cell>
        </row>
        <row r="126">
          <cell r="A126" t="str">
            <v>Valkenberg</v>
          </cell>
          <cell r="C126">
            <v>1</v>
          </cell>
          <cell r="D126">
            <v>16</v>
          </cell>
          <cell r="E126">
            <v>16</v>
          </cell>
          <cell r="F126">
            <v>16</v>
          </cell>
          <cell r="G126">
            <v>0</v>
          </cell>
        </row>
        <row r="131">
          <cell r="A131" t="str">
            <v>Parson</v>
          </cell>
          <cell r="C131">
            <v>93</v>
          </cell>
          <cell r="D131">
            <v>3368</v>
          </cell>
          <cell r="E131">
            <v>36.215053763440864</v>
          </cell>
          <cell r="F131">
            <v>55</v>
          </cell>
          <cell r="G131">
            <v>3</v>
          </cell>
        </row>
        <row r="132">
          <cell r="A132" t="str">
            <v>Barnes</v>
          </cell>
          <cell r="C132">
            <v>1</v>
          </cell>
          <cell r="D132">
            <v>23</v>
          </cell>
          <cell r="E132">
            <v>23</v>
          </cell>
          <cell r="F132">
            <v>23</v>
          </cell>
          <cell r="G132">
            <v>0</v>
          </cell>
        </row>
        <row r="135">
          <cell r="A135" t="str">
            <v>Roder</v>
          </cell>
          <cell r="C135">
            <v>47</v>
          </cell>
          <cell r="D135">
            <v>10</v>
          </cell>
          <cell r="E135">
            <v>22</v>
          </cell>
          <cell r="F135">
            <v>14</v>
          </cell>
          <cell r="G135">
            <v>63.63636363636363</v>
          </cell>
          <cell r="H135">
            <v>49</v>
          </cell>
          <cell r="I135">
            <v>19</v>
          </cell>
          <cell r="J135">
            <v>19</v>
          </cell>
        </row>
        <row r="138">
          <cell r="A138" t="str">
            <v>Clemons</v>
          </cell>
          <cell r="C138">
            <v>3</v>
          </cell>
          <cell r="D138">
            <v>86</v>
          </cell>
          <cell r="E138">
            <v>28.666666666666668</v>
          </cell>
          <cell r="F138">
            <v>40</v>
          </cell>
          <cell r="G138">
            <v>0</v>
          </cell>
        </row>
        <row r="139">
          <cell r="A139" t="str">
            <v>Lyle</v>
          </cell>
          <cell r="C139">
            <v>3</v>
          </cell>
          <cell r="D139">
            <v>53</v>
          </cell>
          <cell r="E139">
            <v>17.666666666666668</v>
          </cell>
          <cell r="F139">
            <v>21</v>
          </cell>
          <cell r="G139">
            <v>0</v>
          </cell>
        </row>
        <row r="140">
          <cell r="A140" t="str">
            <v>Ellis</v>
          </cell>
          <cell r="C140">
            <v>3</v>
          </cell>
          <cell r="D140">
            <v>56</v>
          </cell>
          <cell r="E140">
            <v>18.666666666666668</v>
          </cell>
          <cell r="F140">
            <v>21</v>
          </cell>
          <cell r="G140">
            <v>0</v>
          </cell>
        </row>
        <row r="141">
          <cell r="A141" t="str">
            <v>Bryant</v>
          </cell>
          <cell r="C141">
            <v>3</v>
          </cell>
          <cell r="D141">
            <v>19</v>
          </cell>
          <cell r="E141">
            <v>6.333333333333333</v>
          </cell>
          <cell r="F141">
            <v>11</v>
          </cell>
          <cell r="G141">
            <v>0</v>
          </cell>
        </row>
        <row r="142">
          <cell r="A142" t="str">
            <v>Knox</v>
          </cell>
          <cell r="C142">
            <v>3</v>
          </cell>
          <cell r="D142">
            <v>63</v>
          </cell>
          <cell r="E142">
            <v>21</v>
          </cell>
          <cell r="F142">
            <v>26</v>
          </cell>
          <cell r="G142">
            <v>0</v>
          </cell>
        </row>
        <row r="143">
          <cell r="A143" t="str">
            <v>Montgomery</v>
          </cell>
          <cell r="C143">
            <v>0</v>
          </cell>
          <cell r="D143">
            <v>0</v>
          </cell>
          <cell r="E143" t="e">
            <v>#DIV/0!</v>
          </cell>
          <cell r="F143">
            <v>0</v>
          </cell>
          <cell r="G143">
            <v>0</v>
          </cell>
        </row>
        <row r="144">
          <cell r="A144" t="str">
            <v>Buffone</v>
          </cell>
          <cell r="C144">
            <v>1</v>
          </cell>
          <cell r="D144">
            <v>1</v>
          </cell>
          <cell r="E144">
            <v>1</v>
          </cell>
          <cell r="F144">
            <v>1</v>
          </cell>
          <cell r="G144">
            <v>0</v>
          </cell>
        </row>
        <row r="145">
          <cell r="A145" t="str">
            <v>Taylor</v>
          </cell>
          <cell r="C145">
            <v>1</v>
          </cell>
          <cell r="D145">
            <v>20</v>
          </cell>
          <cell r="E145">
            <v>20</v>
          </cell>
          <cell r="F145">
            <v>20</v>
          </cell>
          <cell r="G145">
            <v>0</v>
          </cell>
        </row>
        <row r="148">
          <cell r="A148" t="str">
            <v>Gallagher</v>
          </cell>
          <cell r="C148">
            <v>3.5</v>
          </cell>
        </row>
        <row r="149">
          <cell r="A149" t="str">
            <v>Chambers</v>
          </cell>
          <cell r="C149">
            <v>7</v>
          </cell>
        </row>
        <row r="150">
          <cell r="A150" t="str">
            <v>W. Bryant</v>
          </cell>
          <cell r="C150">
            <v>2</v>
          </cell>
        </row>
        <row r="151">
          <cell r="A151" t="str">
            <v>Osborne</v>
          </cell>
          <cell r="C151">
            <v>4.5</v>
          </cell>
        </row>
        <row r="152">
          <cell r="A152" t="str">
            <v>Hrivnak</v>
          </cell>
          <cell r="C152">
            <v>3</v>
          </cell>
        </row>
        <row r="153">
          <cell r="A153" t="str">
            <v>Buffone</v>
          </cell>
          <cell r="C153">
            <v>2.5</v>
          </cell>
        </row>
        <row r="154">
          <cell r="A154" t="str">
            <v>Gunn</v>
          </cell>
          <cell r="C154">
            <v>0</v>
          </cell>
        </row>
        <row r="155">
          <cell r="A155" t="str">
            <v>R. Harris</v>
          </cell>
          <cell r="C155">
            <v>2.5</v>
          </cell>
        </row>
        <row r="156">
          <cell r="A156" t="str">
            <v>Tom</v>
          </cell>
          <cell r="C156">
            <v>1</v>
          </cell>
        </row>
        <row r="157">
          <cell r="A157" t="str">
            <v>Rives</v>
          </cell>
          <cell r="C15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A1">
      <selection activeCell="J32" sqref="J32"/>
    </sheetView>
  </sheetViews>
  <sheetFormatPr defaultColWidth="9.140625" defaultRowHeight="12.75"/>
  <cols>
    <col min="1" max="1" width="16.00390625" style="0" customWidth="1"/>
    <col min="2" max="7" width="6.140625" style="0" customWidth="1"/>
    <col min="8" max="9" width="5.140625" style="0" customWidth="1"/>
  </cols>
  <sheetData>
    <row r="1" spans="1:7" ht="12.75">
      <c r="A1" s="17"/>
      <c r="B1" s="16" t="s">
        <v>84</v>
      </c>
      <c r="C1" s="16" t="s">
        <v>85</v>
      </c>
      <c r="D1" s="16" t="s">
        <v>86</v>
      </c>
      <c r="E1" s="16" t="s">
        <v>121</v>
      </c>
      <c r="F1" s="16" t="s">
        <v>87</v>
      </c>
      <c r="G1" s="16" t="s">
        <v>88</v>
      </c>
    </row>
    <row r="2" spans="1:9" ht="12.75">
      <c r="A2" s="18" t="s">
        <v>82</v>
      </c>
      <c r="B2" s="16"/>
      <c r="C2" s="16"/>
      <c r="D2" s="16"/>
      <c r="E2" s="16"/>
      <c r="F2" s="16"/>
      <c r="G2" s="16"/>
      <c r="H2" s="4"/>
      <c r="I2" s="4"/>
    </row>
    <row r="3" spans="1:7" ht="12.75">
      <c r="A3" s="17" t="s">
        <v>130</v>
      </c>
      <c r="B3" s="17">
        <f>'[1]Cumulative Stats'!E2</f>
        <v>14</v>
      </c>
      <c r="C3" s="17">
        <f>'[1]Cumulative Stats'!F2</f>
        <v>0</v>
      </c>
      <c r="D3" s="17">
        <f>'[1]Cumulative Stats'!G2</f>
        <v>0</v>
      </c>
      <c r="E3" s="19">
        <f>+(B3+(0.5*D3))/(B3+C3+D3)</f>
        <v>1</v>
      </c>
      <c r="F3" s="17">
        <f>'[1]Cumulative Stats'!$D$58</f>
        <v>441</v>
      </c>
      <c r="G3" s="17">
        <f>'[1]Cumulative Stats'!$M$58</f>
        <v>189</v>
      </c>
    </row>
    <row r="4" spans="1:7" ht="12.75">
      <c r="A4" s="17" t="s">
        <v>94</v>
      </c>
      <c r="B4" s="17">
        <f>'[3]Cumulative Stats'!E2</f>
        <v>9</v>
      </c>
      <c r="C4" s="17">
        <f>'[3]Cumulative Stats'!F2</f>
        <v>5</v>
      </c>
      <c r="D4" s="17">
        <f>'[3]Cumulative Stats'!G2</f>
        <v>0</v>
      </c>
      <c r="E4" s="19">
        <f>+(B4+(0.5*D4))/(B4+C4+D4)</f>
        <v>0.6428571428571429</v>
      </c>
      <c r="F4" s="17">
        <f>'[3]Cumulative Stats'!$D$58</f>
        <v>304</v>
      </c>
      <c r="G4" s="17">
        <f>'[3]Cumulative Stats'!$M$58</f>
        <v>181</v>
      </c>
    </row>
    <row r="5" spans="1:7" ht="12.75">
      <c r="A5" s="17" t="s">
        <v>93</v>
      </c>
      <c r="B5" s="17">
        <f>'[2]Cumulative Stats'!E2</f>
        <v>8</v>
      </c>
      <c r="C5" s="17">
        <f>'[2]Cumulative Stats'!F2</f>
        <v>6</v>
      </c>
      <c r="D5" s="17">
        <f>'[2]Cumulative Stats'!G2</f>
        <v>0</v>
      </c>
      <c r="E5" s="19">
        <f>+(B5+(0.5*D5))/(B5+C5+D5)</f>
        <v>0.5714285714285714</v>
      </c>
      <c r="F5" s="17">
        <f>'[2]Cumulative Stats'!$D$58</f>
        <v>296</v>
      </c>
      <c r="G5" s="17">
        <f>'[2]Cumulative Stats'!$M$58</f>
        <v>209</v>
      </c>
    </row>
    <row r="6" spans="1:7" ht="12.75">
      <c r="A6" s="17" t="s">
        <v>95</v>
      </c>
      <c r="B6" s="17">
        <f>'[4]Cumulative Stats'!E2</f>
        <v>8</v>
      </c>
      <c r="C6" s="17">
        <f>'[4]Cumulative Stats'!F2</f>
        <v>6</v>
      </c>
      <c r="D6" s="17">
        <f>'[4]Cumulative Stats'!G2</f>
        <v>0</v>
      </c>
      <c r="E6" s="19">
        <f>+(B6+(0.5*D6))/(B6+C6+D6)</f>
        <v>0.5714285714285714</v>
      </c>
      <c r="F6" s="17">
        <f>'[4]Cumulative Stats'!$D$58</f>
        <v>251</v>
      </c>
      <c r="G6" s="17">
        <f>'[4]Cumulative Stats'!$M$58</f>
        <v>253</v>
      </c>
    </row>
    <row r="7" spans="1:7" ht="12.75">
      <c r="A7" s="17" t="s">
        <v>96</v>
      </c>
      <c r="B7" s="17">
        <f>'[5]Cumulative Stats'!E2</f>
        <v>4</v>
      </c>
      <c r="C7" s="17">
        <f>'[5]Cumulative Stats'!F2</f>
        <v>10</v>
      </c>
      <c r="D7" s="17">
        <f>'[5]Cumulative Stats'!G2</f>
        <v>0</v>
      </c>
      <c r="E7" s="19">
        <f>+(B7+(0.5*D7))/(B7+C7+D7)</f>
        <v>0.2857142857142857</v>
      </c>
      <c r="F7" s="17">
        <f>'[5]Cumulative Stats'!$D$58</f>
        <v>155</v>
      </c>
      <c r="G7" s="17">
        <f>'[5]Cumulative Stats'!$M$58</f>
        <v>387</v>
      </c>
    </row>
    <row r="8" spans="1:7" ht="12.75">
      <c r="A8" s="17"/>
      <c r="B8" s="17"/>
      <c r="C8" s="17"/>
      <c r="D8" s="19"/>
      <c r="E8" s="19"/>
      <c r="F8" s="17"/>
      <c r="G8" s="17"/>
    </row>
    <row r="9" spans="1:7" ht="12.75">
      <c r="A9" s="20" t="s">
        <v>92</v>
      </c>
      <c r="B9" s="17"/>
      <c r="C9" s="17"/>
      <c r="D9" s="19"/>
      <c r="E9" s="19"/>
      <c r="F9" s="17"/>
      <c r="G9" s="17"/>
    </row>
    <row r="10" spans="1:7" ht="12.75">
      <c r="A10" s="17" t="s">
        <v>131</v>
      </c>
      <c r="B10" s="17">
        <f>'[6]Cumulative Stats'!E2</f>
        <v>10</v>
      </c>
      <c r="C10" s="17">
        <f>'[6]Cumulative Stats'!F2</f>
        <v>4</v>
      </c>
      <c r="D10" s="17">
        <f>'[6]Cumulative Stats'!G2</f>
        <v>0</v>
      </c>
      <c r="E10" s="19">
        <f>+(B10+(0.5*D10))/(B10+C10+D10)</f>
        <v>0.7142857142857143</v>
      </c>
      <c r="F10" s="17">
        <f>'[6]Cumulative Stats'!$D$58</f>
        <v>343</v>
      </c>
      <c r="G10" s="17">
        <f>'[6]Cumulative Stats'!$M$58</f>
        <v>210</v>
      </c>
    </row>
    <row r="11" spans="1:7" ht="12.75">
      <c r="A11" s="17" t="s">
        <v>133</v>
      </c>
      <c r="B11" s="17">
        <f>'[8]Cumulative Stats'!E2</f>
        <v>10</v>
      </c>
      <c r="C11" s="17">
        <f>'[8]Cumulative Stats'!F2</f>
        <v>4</v>
      </c>
      <c r="D11" s="17">
        <f>'[8]Cumulative Stats'!G2</f>
        <v>0</v>
      </c>
      <c r="E11" s="19">
        <f>+(B11+(0.5*D11))/(B11+C11+D11)</f>
        <v>0.7142857142857143</v>
      </c>
      <c r="F11" s="17">
        <f>'[8]Cumulative Stats'!$D$58</f>
        <v>211</v>
      </c>
      <c r="G11" s="17">
        <f>'[8]Cumulative Stats'!$M$58</f>
        <v>184</v>
      </c>
    </row>
    <row r="12" spans="1:7" ht="12.75">
      <c r="A12" s="17" t="s">
        <v>97</v>
      </c>
      <c r="B12" s="17">
        <f>'[7]Cumulative Stats'!E2</f>
        <v>4</v>
      </c>
      <c r="C12" s="17">
        <f>'[7]Cumulative Stats'!F2</f>
        <v>10</v>
      </c>
      <c r="D12" s="17">
        <f>'[7]Cumulative Stats'!G2</f>
        <v>0</v>
      </c>
      <c r="E12" s="19">
        <f>+(B12+(0.5*D12))/(B12+C12+D12)</f>
        <v>0.2857142857142857</v>
      </c>
      <c r="F12" s="17">
        <f>'[7]Cumulative Stats'!$D$58</f>
        <v>163</v>
      </c>
      <c r="G12" s="17">
        <f>'[7]Cumulative Stats'!$M$58</f>
        <v>263</v>
      </c>
    </row>
    <row r="13" spans="1:7" ht="12.75">
      <c r="A13" s="17" t="s">
        <v>98</v>
      </c>
      <c r="B13" s="17">
        <f>'[9]Cumulative Stats'!E2</f>
        <v>3</v>
      </c>
      <c r="C13" s="17">
        <f>'[9]Cumulative Stats'!F2</f>
        <v>11</v>
      </c>
      <c r="D13" s="17">
        <f>'[9]Cumulative Stats'!G2</f>
        <v>0</v>
      </c>
      <c r="E13" s="19">
        <f>+(B13+(0.5*D13))/(B13+C13+D13)</f>
        <v>0.21428571428571427</v>
      </c>
      <c r="F13" s="17">
        <f>'[9]Cumulative Stats'!$D$58</f>
        <v>175</v>
      </c>
      <c r="G13" s="17">
        <f>'[9]Cumulative Stats'!$M$58</f>
        <v>283</v>
      </c>
    </row>
    <row r="14" spans="1:7" ht="12.75">
      <c r="A14" s="17"/>
      <c r="B14" s="17"/>
      <c r="C14" s="17"/>
      <c r="D14" s="19"/>
      <c r="E14" s="19"/>
      <c r="F14" s="17"/>
      <c r="G14" s="17"/>
    </row>
    <row r="15" spans="1:7" ht="12.75">
      <c r="A15" s="20" t="s">
        <v>83</v>
      </c>
      <c r="B15" s="17"/>
      <c r="C15" s="17"/>
      <c r="D15" s="19"/>
      <c r="E15" s="19"/>
      <c r="F15" s="17"/>
      <c r="G15" s="17"/>
    </row>
    <row r="16" spans="1:7" ht="12.75">
      <c r="A16" s="17" t="s">
        <v>132</v>
      </c>
      <c r="B16" s="17">
        <f>'[11]Cumulative Stats'!E2</f>
        <v>8</v>
      </c>
      <c r="C16" s="17">
        <f>'[11]Cumulative Stats'!F2</f>
        <v>6</v>
      </c>
      <c r="D16" s="17">
        <f>'[11]Cumulative Stats'!G2</f>
        <v>0</v>
      </c>
      <c r="E16" s="19">
        <f>+(B16+(0.5*D16))/(B16+C16+D16)</f>
        <v>0.5714285714285714</v>
      </c>
      <c r="F16" s="17">
        <f>'[11]Cumulative Stats'!$D$58</f>
        <v>228</v>
      </c>
      <c r="G16" s="17">
        <f>'[11]Cumulative Stats'!$M$58</f>
        <v>296</v>
      </c>
    </row>
    <row r="17" spans="1:7" ht="12.75">
      <c r="A17" s="17" t="s">
        <v>99</v>
      </c>
      <c r="B17" s="17">
        <f>'[10]Cumulative Stats'!E2</f>
        <v>8</v>
      </c>
      <c r="C17" s="17">
        <f>'[10]Cumulative Stats'!F2</f>
        <v>6</v>
      </c>
      <c r="D17" s="17">
        <f>'[10]Cumulative Stats'!G2</f>
        <v>0</v>
      </c>
      <c r="E17" s="19">
        <f>+(B17+(0.5*D17))/(B17+C17+D17)</f>
        <v>0.5714285714285714</v>
      </c>
      <c r="F17" s="17">
        <f>'[10]Cumulative Stats'!$D$58</f>
        <v>224</v>
      </c>
      <c r="G17" s="17">
        <f>'[10]Cumulative Stats'!$M$58</f>
        <v>186</v>
      </c>
    </row>
    <row r="18" spans="1:7" ht="12.75">
      <c r="A18" s="17" t="s">
        <v>100</v>
      </c>
      <c r="B18" s="17">
        <f>'[12]Cumulative Stats'!E2</f>
        <v>4</v>
      </c>
      <c r="C18" s="17">
        <f>'[12]Cumulative Stats'!F2</f>
        <v>10</v>
      </c>
      <c r="D18" s="17">
        <f>'[12]Cumulative Stats'!G2</f>
        <v>0</v>
      </c>
      <c r="E18" s="19">
        <f>+(B18+(0.5*D18))/(B18+C18+D18)</f>
        <v>0.2857142857142857</v>
      </c>
      <c r="F18" s="17">
        <f>'[12]Cumulative Stats'!$D$58</f>
        <v>205</v>
      </c>
      <c r="G18" s="17">
        <f>'[12]Cumulative Stats'!$M$58</f>
        <v>313</v>
      </c>
    </row>
    <row r="19" spans="1:7" ht="12.75">
      <c r="A19" s="17" t="s">
        <v>101</v>
      </c>
      <c r="B19" s="17">
        <f>'[13]Cumulative Stats'!E2</f>
        <v>2</v>
      </c>
      <c r="C19" s="17">
        <f>'[13]Cumulative Stats'!F2</f>
        <v>12</v>
      </c>
      <c r="D19" s="17">
        <f>'[13]Cumulative Stats'!G2</f>
        <v>0</v>
      </c>
      <c r="E19" s="19">
        <f>+(B19+(0.5*D19))/(B19+C19+D19)</f>
        <v>0.14285714285714285</v>
      </c>
      <c r="F19" s="17">
        <f>'[13]Cumulative Stats'!$D$58</f>
        <v>148</v>
      </c>
      <c r="G19" s="17">
        <f>'[13]Cumulative Stats'!$M$58</f>
        <v>335</v>
      </c>
    </row>
    <row r="20" ht="12.75">
      <c r="E20" s="15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08"/>
  <sheetViews>
    <sheetView zoomScalePageLayoutView="0" workbookViewId="0" topLeftCell="A1">
      <selection activeCell="L12" sqref="L12"/>
    </sheetView>
  </sheetViews>
  <sheetFormatPr defaultColWidth="9.140625" defaultRowHeight="12.75"/>
  <cols>
    <col min="1" max="1" width="16.00390625" style="0" customWidth="1"/>
    <col min="2" max="8" width="5.140625" style="0" customWidth="1"/>
    <col min="9" max="9" width="6.28125" style="0" customWidth="1"/>
  </cols>
  <sheetData>
    <row r="1" spans="1:8" ht="12.75">
      <c r="A1" s="6" t="s">
        <v>80</v>
      </c>
      <c r="B1" s="4"/>
      <c r="C1" s="4" t="s">
        <v>67</v>
      </c>
      <c r="D1" s="4" t="s">
        <v>76</v>
      </c>
      <c r="E1" s="4" t="s">
        <v>47</v>
      </c>
      <c r="F1" s="4" t="s">
        <v>53</v>
      </c>
      <c r="G1" s="4" t="s">
        <v>52</v>
      </c>
      <c r="H1" s="4" t="s">
        <v>58</v>
      </c>
    </row>
    <row r="2" spans="1:10" ht="12.75">
      <c r="A2" t="str">
        <f>'[6]Cumulative Stats'!A112</f>
        <v>McClanahan</v>
      </c>
      <c r="B2" s="11" t="s">
        <v>113</v>
      </c>
      <c r="C2">
        <f>'[6]Cumulative Stats'!C112</f>
        <v>26</v>
      </c>
      <c r="D2">
        <f>'[6]Cumulative Stats'!D112</f>
        <v>713</v>
      </c>
      <c r="E2">
        <f>'[6]Cumulative Stats'!E112</f>
        <v>27.423076923076923</v>
      </c>
      <c r="F2">
        <f>'[6]Cumulative Stats'!F112</f>
        <v>43</v>
      </c>
      <c r="G2">
        <f>'[6]Cumulative Stats'!G112</f>
        <v>0</v>
      </c>
      <c r="H2">
        <f>'[6]Cumulative Stats'!H112</f>
        <v>0</v>
      </c>
      <c r="J2" s="1" t="s">
        <v>129</v>
      </c>
    </row>
    <row r="3" spans="1:10" ht="12.75">
      <c r="A3" t="str">
        <f>'[10]Cumulative Stats'!A115</f>
        <v>Bryant</v>
      </c>
      <c r="B3" s="11" t="s">
        <v>117</v>
      </c>
      <c r="C3">
        <f>'[10]Cumulative Stats'!C115</f>
        <v>30</v>
      </c>
      <c r="D3">
        <f>'[10]Cumulative Stats'!D115</f>
        <v>822</v>
      </c>
      <c r="E3">
        <f>'[10]Cumulative Stats'!E115</f>
        <v>27.4</v>
      </c>
      <c r="F3">
        <f>'[10]Cumulative Stats'!F115</f>
        <v>96</v>
      </c>
      <c r="G3">
        <f>'[10]Cumulative Stats'!G115</f>
        <v>1</v>
      </c>
      <c r="H3">
        <f>'[10]Cumulative Stats'!H115</f>
        <v>0</v>
      </c>
      <c r="J3" s="1"/>
    </row>
    <row r="4" spans="1:10" ht="12.75">
      <c r="A4" t="str">
        <f>'[5]Cumulative Stats'!A112</f>
        <v>McQuay</v>
      </c>
      <c r="B4" s="11" t="s">
        <v>112</v>
      </c>
      <c r="C4">
        <f>'[5]Cumulative Stats'!C112</f>
        <v>30</v>
      </c>
      <c r="D4">
        <f>'[5]Cumulative Stats'!D112</f>
        <v>802</v>
      </c>
      <c r="E4">
        <f>'[5]Cumulative Stats'!E112</f>
        <v>26.733333333333334</v>
      </c>
      <c r="F4">
        <f>'[5]Cumulative Stats'!F112</f>
        <v>67</v>
      </c>
      <c r="G4">
        <f>'[5]Cumulative Stats'!G112</f>
        <v>0</v>
      </c>
      <c r="H4">
        <f>'[5]Cumulative Stats'!H112</f>
        <v>0</v>
      </c>
      <c r="J4" s="1"/>
    </row>
    <row r="5" spans="1:10" ht="12.75">
      <c r="A5" s="24" t="str">
        <f>'[7]Cumulative Stats'!A117</f>
        <v>J. Jones</v>
      </c>
      <c r="B5" s="25" t="s">
        <v>114</v>
      </c>
      <c r="C5" s="24">
        <f>'[7]Cumulative Stats'!C117</f>
        <v>41</v>
      </c>
      <c r="D5" s="24">
        <f>'[7]Cumulative Stats'!D117</f>
        <v>1095</v>
      </c>
      <c r="E5" s="24">
        <f>'[7]Cumulative Stats'!E117</f>
        <v>26.70731707317073</v>
      </c>
      <c r="F5" s="24">
        <f>'[7]Cumulative Stats'!F117</f>
        <v>57</v>
      </c>
      <c r="G5" s="24">
        <f>'[7]Cumulative Stats'!G117</f>
        <v>0</v>
      </c>
      <c r="H5" s="24">
        <f>'[7]Cumulative Stats'!H117</f>
        <v>0</v>
      </c>
      <c r="J5" s="1"/>
    </row>
    <row r="6" spans="1:10" ht="12.75">
      <c r="A6" t="str">
        <f>'[1]Cumulative Stats'!A107</f>
        <v>Metcalf</v>
      </c>
      <c r="B6" s="11" t="s">
        <v>108</v>
      </c>
      <c r="C6">
        <f>'[1]Cumulative Stats'!C107</f>
        <v>24</v>
      </c>
      <c r="D6">
        <f>'[1]Cumulative Stats'!D107</f>
        <v>618</v>
      </c>
      <c r="E6">
        <f>'[1]Cumulative Stats'!E107</f>
        <v>25.75</v>
      </c>
      <c r="F6">
        <f>'[1]Cumulative Stats'!F107</f>
        <v>57</v>
      </c>
      <c r="G6">
        <f>'[1]Cumulative Stats'!G107</f>
        <v>0</v>
      </c>
      <c r="H6">
        <f>'[1]Cumulative Stats'!H107</f>
        <v>0</v>
      </c>
      <c r="J6" s="1"/>
    </row>
    <row r="7" spans="1:10" ht="12.75">
      <c r="A7" t="str">
        <f>'[5]Cumulative Stats'!A113</f>
        <v>Kotar</v>
      </c>
      <c r="B7" s="11" t="s">
        <v>112</v>
      </c>
      <c r="C7">
        <f>'[5]Cumulative Stats'!C113</f>
        <v>21</v>
      </c>
      <c r="D7">
        <f>'[5]Cumulative Stats'!D113</f>
        <v>538</v>
      </c>
      <c r="E7">
        <f>'[5]Cumulative Stats'!E113</f>
        <v>25.61904761904762</v>
      </c>
      <c r="F7">
        <f>'[5]Cumulative Stats'!F113</f>
        <v>56</v>
      </c>
      <c r="G7">
        <f>'[5]Cumulative Stats'!G113</f>
        <v>0</v>
      </c>
      <c r="H7">
        <f>'[5]Cumulative Stats'!H113</f>
        <v>0</v>
      </c>
      <c r="J7" s="1"/>
    </row>
    <row r="8" spans="1:10" ht="12.75">
      <c r="A8" t="str">
        <f>'[11]Cumulative Stats'!A115</f>
        <v>Holmes</v>
      </c>
      <c r="B8" s="11" t="s">
        <v>118</v>
      </c>
      <c r="C8">
        <f>'[11]Cumulative Stats'!C115</f>
        <v>34</v>
      </c>
      <c r="D8">
        <f>'[11]Cumulative Stats'!D115</f>
        <v>860</v>
      </c>
      <c r="E8">
        <f>'[11]Cumulative Stats'!E115</f>
        <v>25.294117647058822</v>
      </c>
      <c r="F8">
        <f>'[11]Cumulative Stats'!F115</f>
        <v>56</v>
      </c>
      <c r="G8">
        <f>'[11]Cumulative Stats'!G115</f>
        <v>0</v>
      </c>
      <c r="H8">
        <f>'[11]Cumulative Stats'!H115</f>
        <v>0</v>
      </c>
      <c r="J8" s="1"/>
    </row>
    <row r="9" spans="1:10" ht="12.75">
      <c r="A9" t="str">
        <f>'[9]Cumulative Stats'!A122</f>
        <v>C. Taylor</v>
      </c>
      <c r="B9" s="11" t="s">
        <v>116</v>
      </c>
      <c r="C9">
        <f>'[9]Cumulative Stats'!C122</f>
        <v>24</v>
      </c>
      <c r="D9">
        <f>'[9]Cumulative Stats'!D122</f>
        <v>592</v>
      </c>
      <c r="E9">
        <f>'[9]Cumulative Stats'!E122</f>
        <v>24.666666666666668</v>
      </c>
      <c r="F9">
        <f>'[9]Cumulative Stats'!F122</f>
        <v>43</v>
      </c>
      <c r="G9">
        <f>'[9]Cumulative Stats'!G122</f>
        <v>0</v>
      </c>
      <c r="H9">
        <f>'[9]Cumulative Stats'!H122</f>
        <v>0</v>
      </c>
      <c r="J9" s="1"/>
    </row>
    <row r="10" spans="1:10" ht="12.75">
      <c r="A10" t="str">
        <f>'[2]Cumulative Stats'!A116</f>
        <v>L. Jones</v>
      </c>
      <c r="B10" s="11" t="s">
        <v>109</v>
      </c>
      <c r="C10">
        <f>'[2]Cumulative Stats'!C116</f>
        <v>24</v>
      </c>
      <c r="D10">
        <f>'[2]Cumulative Stats'!D116</f>
        <v>588</v>
      </c>
      <c r="E10">
        <f>'[2]Cumulative Stats'!E116</f>
        <v>24.5</v>
      </c>
      <c r="F10">
        <f>'[2]Cumulative Stats'!F116</f>
        <v>96</v>
      </c>
      <c r="G10">
        <f>'[2]Cumulative Stats'!G116</f>
        <v>1</v>
      </c>
      <c r="H10">
        <f>'[2]Cumulative Stats'!H116</f>
        <v>0</v>
      </c>
      <c r="J10" s="1"/>
    </row>
    <row r="11" spans="1:10" ht="12.75">
      <c r="A11" s="24" t="str">
        <f>'[4]Cumulative Stats'!A111</f>
        <v>L. Marshall</v>
      </c>
      <c r="B11" s="25" t="s">
        <v>111</v>
      </c>
      <c r="C11" s="24">
        <f>'[4]Cumulative Stats'!C111</f>
        <v>18</v>
      </c>
      <c r="D11" s="24">
        <f>'[4]Cumulative Stats'!D111</f>
        <v>435</v>
      </c>
      <c r="E11" s="24">
        <f>'[4]Cumulative Stats'!E111</f>
        <v>24.166666666666668</v>
      </c>
      <c r="F11" s="24">
        <f>'[4]Cumulative Stats'!F111</f>
        <v>43</v>
      </c>
      <c r="G11" s="24">
        <f>'[4]Cumulative Stats'!G111</f>
        <v>0</v>
      </c>
      <c r="H11" s="24">
        <f>'[4]Cumulative Stats'!H111</f>
        <v>0</v>
      </c>
      <c r="J11" s="1"/>
    </row>
    <row r="12" spans="1:10" ht="12.75">
      <c r="A12" t="str">
        <f>'[13]Cumulative Stats'!A114</f>
        <v>Tinker</v>
      </c>
      <c r="B12" s="11" t="s">
        <v>120</v>
      </c>
      <c r="C12">
        <f>'[13]Cumulative Stats'!C114</f>
        <v>44</v>
      </c>
      <c r="D12">
        <f>'[13]Cumulative Stats'!D114</f>
        <v>1045</v>
      </c>
      <c r="E12">
        <f>'[13]Cumulative Stats'!E114</f>
        <v>23.75</v>
      </c>
      <c r="F12">
        <f>'[13]Cumulative Stats'!F114</f>
        <v>68</v>
      </c>
      <c r="G12">
        <f>'[13]Cumulative Stats'!G114</f>
        <v>0</v>
      </c>
      <c r="H12">
        <f>'[13]Cumulative Stats'!H114</f>
        <v>0</v>
      </c>
      <c r="J12" s="1"/>
    </row>
    <row r="13" spans="1:10" ht="12.75">
      <c r="A13" t="str">
        <f>'[11]Cumulative Stats'!A116</f>
        <v>Moore</v>
      </c>
      <c r="B13" s="11" t="s">
        <v>118</v>
      </c>
      <c r="C13">
        <f>'[11]Cumulative Stats'!C116</f>
        <v>23</v>
      </c>
      <c r="D13">
        <f>'[11]Cumulative Stats'!D116</f>
        <v>516</v>
      </c>
      <c r="E13">
        <f>'[11]Cumulative Stats'!E116</f>
        <v>22.434782608695652</v>
      </c>
      <c r="F13">
        <f>'[11]Cumulative Stats'!F116</f>
        <v>46</v>
      </c>
      <c r="G13">
        <f>'[11]Cumulative Stats'!G116</f>
        <v>0</v>
      </c>
      <c r="H13">
        <f>'[11]Cumulative Stats'!H116</f>
        <v>0</v>
      </c>
      <c r="J13" s="1"/>
    </row>
    <row r="14" spans="1:10" ht="12.75">
      <c r="A14" s="24" t="str">
        <f>'[8]Cumulative Stats'!A113</f>
        <v>Odom</v>
      </c>
      <c r="B14" s="25" t="s">
        <v>115</v>
      </c>
      <c r="C14" s="24">
        <f>'[8]Cumulative Stats'!C113</f>
        <v>33</v>
      </c>
      <c r="D14" s="24">
        <f>'[8]Cumulative Stats'!D113</f>
        <v>731</v>
      </c>
      <c r="E14" s="24">
        <f>'[8]Cumulative Stats'!E113</f>
        <v>22.151515151515152</v>
      </c>
      <c r="F14" s="24">
        <f>'[8]Cumulative Stats'!F113</f>
        <v>49</v>
      </c>
      <c r="G14" s="24">
        <f>'[8]Cumulative Stats'!G113</f>
        <v>0</v>
      </c>
      <c r="H14" s="24">
        <f>'[8]Cumulative Stats'!H113</f>
        <v>0</v>
      </c>
      <c r="J14" s="1"/>
    </row>
    <row r="15" spans="1:10" ht="12.75">
      <c r="A15" t="str">
        <f>'[3]Cumulative Stats'!A119</f>
        <v>D. Morgan</v>
      </c>
      <c r="B15" s="11" t="s">
        <v>110</v>
      </c>
      <c r="C15">
        <f>'[3]Cumulative Stats'!C119</f>
        <v>24</v>
      </c>
      <c r="D15">
        <f>'[3]Cumulative Stats'!D119</f>
        <v>526</v>
      </c>
      <c r="E15">
        <f>'[3]Cumulative Stats'!E119</f>
        <v>21.916666666666668</v>
      </c>
      <c r="F15">
        <f>'[3]Cumulative Stats'!F119</f>
        <v>43</v>
      </c>
      <c r="G15">
        <f>'[3]Cumulative Stats'!G119</f>
        <v>0</v>
      </c>
      <c r="H15">
        <f>'[3]Cumulative Stats'!H119</f>
        <v>0</v>
      </c>
      <c r="J15" s="1"/>
    </row>
    <row r="16" spans="1:10" ht="12.75">
      <c r="A16" t="str">
        <f>'[9]Cumulative Stats'!A123</f>
        <v>Grandberry</v>
      </c>
      <c r="B16" s="11" t="s">
        <v>116</v>
      </c>
      <c r="C16">
        <f>'[9]Cumulative Stats'!C123</f>
        <v>22</v>
      </c>
      <c r="D16">
        <f>'[9]Cumulative Stats'!D123</f>
        <v>478</v>
      </c>
      <c r="E16">
        <f>'[9]Cumulative Stats'!E123</f>
        <v>21.727272727272727</v>
      </c>
      <c r="F16">
        <f>'[9]Cumulative Stats'!F123</f>
        <v>32</v>
      </c>
      <c r="G16">
        <f>'[9]Cumulative Stats'!G123</f>
        <v>0</v>
      </c>
      <c r="H16">
        <f>'[9]Cumulative Stats'!H123</f>
        <v>0</v>
      </c>
      <c r="J16" s="1"/>
    </row>
    <row r="17" spans="1:8" ht="13.5" thickBot="1">
      <c r="A17" s="22" t="str">
        <f>'[12]Cumulative Stats'!A115</f>
        <v>Stevens</v>
      </c>
      <c r="B17" s="23" t="s">
        <v>119</v>
      </c>
      <c r="C17" s="22">
        <f>'[12]Cumulative Stats'!C115</f>
        <v>48</v>
      </c>
      <c r="D17" s="22">
        <f>'[12]Cumulative Stats'!D115</f>
        <v>982</v>
      </c>
      <c r="E17" s="22">
        <f>'[12]Cumulative Stats'!E115</f>
        <v>20.458333333333332</v>
      </c>
      <c r="F17" s="22">
        <f>'[12]Cumulative Stats'!F115</f>
        <v>46</v>
      </c>
      <c r="G17" s="22">
        <f>'[12]Cumulative Stats'!G115</f>
        <v>0</v>
      </c>
      <c r="H17" s="22">
        <f>'[12]Cumulative Stats'!H115</f>
        <v>0</v>
      </c>
    </row>
    <row r="18" spans="1:10" ht="12.75">
      <c r="A18" s="24" t="str">
        <f>'[10]Cumulative Stats'!A116</f>
        <v>McGee</v>
      </c>
      <c r="B18" s="25" t="s">
        <v>117</v>
      </c>
      <c r="C18" s="24">
        <f>'[10]Cumulative Stats'!C116</f>
        <v>13</v>
      </c>
      <c r="D18" s="24">
        <f>'[10]Cumulative Stats'!D116</f>
        <v>292</v>
      </c>
      <c r="E18" s="24">
        <f>'[10]Cumulative Stats'!E116</f>
        <v>22.46153846153846</v>
      </c>
      <c r="F18" s="24">
        <f>'[10]Cumulative Stats'!F116</f>
        <v>30</v>
      </c>
      <c r="G18" s="24">
        <f>'[10]Cumulative Stats'!G116</f>
        <v>0</v>
      </c>
      <c r="H18" s="24">
        <f>'[10]Cumulative Stats'!H116</f>
        <v>0</v>
      </c>
      <c r="J18" s="1" t="s">
        <v>124</v>
      </c>
    </row>
    <row r="19" spans="1:8" ht="12.75">
      <c r="A19" s="24" t="str">
        <f>'[4]Cumulative Stats'!A113</f>
        <v>Po James</v>
      </c>
      <c r="B19" s="25" t="s">
        <v>111</v>
      </c>
      <c r="C19" s="24">
        <f>'[4]Cumulative Stats'!C113</f>
        <v>12</v>
      </c>
      <c r="D19" s="24">
        <f>'[4]Cumulative Stats'!D113</f>
        <v>204</v>
      </c>
      <c r="E19" s="24">
        <f>'[4]Cumulative Stats'!E113</f>
        <v>17</v>
      </c>
      <c r="F19" s="24">
        <f>'[4]Cumulative Stats'!F113</f>
        <v>24</v>
      </c>
      <c r="G19" s="24">
        <f>'[4]Cumulative Stats'!G113</f>
        <v>0</v>
      </c>
      <c r="H19" s="24">
        <f>'[4]Cumulative Stats'!H113</f>
        <v>0</v>
      </c>
    </row>
    <row r="20" spans="1:8" ht="12.75">
      <c r="A20" t="str">
        <f>'[8]Cumulative Stats'!A114</f>
        <v>Leigh</v>
      </c>
      <c r="B20" s="11" t="s">
        <v>115</v>
      </c>
      <c r="C20">
        <f>'[8]Cumulative Stats'!C114</f>
        <v>12</v>
      </c>
      <c r="D20">
        <f>'[8]Cumulative Stats'!D114</f>
        <v>195</v>
      </c>
      <c r="E20">
        <f>'[8]Cumulative Stats'!E114</f>
        <v>16.25</v>
      </c>
      <c r="F20">
        <f>'[8]Cumulative Stats'!F114</f>
        <v>30</v>
      </c>
      <c r="G20">
        <f>'[8]Cumulative Stats'!G114</f>
        <v>0</v>
      </c>
      <c r="H20">
        <f>'[8]Cumulative Stats'!H114</f>
        <v>0</v>
      </c>
    </row>
    <row r="21" spans="1:8" ht="12.75">
      <c r="A21" t="str">
        <f>'[13]Cumulative Stats'!A115</f>
        <v>Geredine</v>
      </c>
      <c r="B21" s="11" t="s">
        <v>120</v>
      </c>
      <c r="C21">
        <f>'[13]Cumulative Stats'!C115</f>
        <v>12</v>
      </c>
      <c r="D21">
        <f>'[13]Cumulative Stats'!D115</f>
        <v>262</v>
      </c>
      <c r="E21">
        <f>'[13]Cumulative Stats'!E115</f>
        <v>21.833333333333332</v>
      </c>
      <c r="F21">
        <f>'[13]Cumulative Stats'!F115</f>
        <v>32</v>
      </c>
      <c r="G21">
        <f>'[13]Cumulative Stats'!G115</f>
        <v>0</v>
      </c>
      <c r="H21">
        <f>'[13]Cumulative Stats'!H115</f>
        <v>0</v>
      </c>
    </row>
    <row r="22" spans="1:8" ht="12.75">
      <c r="A22" s="24" t="str">
        <f>'[4]Cumulative Stats'!A112</f>
        <v>R. Jackson</v>
      </c>
      <c r="B22" s="25" t="s">
        <v>111</v>
      </c>
      <c r="C22" s="24">
        <f>'[4]Cumulative Stats'!C112</f>
        <v>11</v>
      </c>
      <c r="D22" s="24">
        <f>'[4]Cumulative Stats'!D112</f>
        <v>293</v>
      </c>
      <c r="E22" s="24">
        <f>'[4]Cumulative Stats'!E112</f>
        <v>26.636363636363637</v>
      </c>
      <c r="F22" s="24">
        <f>'[4]Cumulative Stats'!F112</f>
        <v>49</v>
      </c>
      <c r="G22" s="24">
        <f>'[4]Cumulative Stats'!G112</f>
        <v>0</v>
      </c>
      <c r="H22" s="24">
        <f>'[4]Cumulative Stats'!H112</f>
        <v>0</v>
      </c>
    </row>
    <row r="23" spans="1:8" ht="12.75">
      <c r="A23" s="24" t="str">
        <f>'[6]Cumulative Stats'!A113</f>
        <v>McCullum</v>
      </c>
      <c r="B23" s="25" t="s">
        <v>113</v>
      </c>
      <c r="C23" s="24">
        <f>'[6]Cumulative Stats'!C113</f>
        <v>11</v>
      </c>
      <c r="D23" s="24">
        <f>'[6]Cumulative Stats'!D113</f>
        <v>283</v>
      </c>
      <c r="E23" s="24">
        <f>'[6]Cumulative Stats'!E113</f>
        <v>25.727272727272727</v>
      </c>
      <c r="F23" s="24">
        <f>'[6]Cumulative Stats'!F113</f>
        <v>38</v>
      </c>
      <c r="G23" s="24">
        <f>'[6]Cumulative Stats'!G113</f>
        <v>0</v>
      </c>
      <c r="H23" s="24">
        <f>'[6]Cumulative Stats'!H113</f>
        <v>0</v>
      </c>
    </row>
    <row r="24" spans="1:8" ht="12.75">
      <c r="A24" s="24" t="str">
        <f>'[3]Cumulative Stats'!A120</f>
        <v>C. Young</v>
      </c>
      <c r="B24" s="25" t="s">
        <v>110</v>
      </c>
      <c r="C24" s="24">
        <f>'[3]Cumulative Stats'!C120</f>
        <v>10</v>
      </c>
      <c r="D24" s="24">
        <f>'[3]Cumulative Stats'!D120</f>
        <v>187</v>
      </c>
      <c r="E24" s="24">
        <f>'[3]Cumulative Stats'!E120</f>
        <v>18.7</v>
      </c>
      <c r="F24" s="24">
        <f>'[3]Cumulative Stats'!F120</f>
        <v>43</v>
      </c>
      <c r="G24" s="24">
        <f>'[3]Cumulative Stats'!G120</f>
        <v>0</v>
      </c>
      <c r="H24" s="24">
        <f>'[3]Cumulative Stats'!H120</f>
        <v>0</v>
      </c>
    </row>
    <row r="25" spans="1:8" ht="12.75">
      <c r="A25" t="str">
        <f>'[2]Cumulative Stats'!A118</f>
        <v>Evans</v>
      </c>
      <c r="B25" s="11" t="s">
        <v>109</v>
      </c>
      <c r="C25">
        <f>'[2]Cumulative Stats'!C118</f>
        <v>9</v>
      </c>
      <c r="D25">
        <f>'[2]Cumulative Stats'!D118</f>
        <v>141</v>
      </c>
      <c r="E25">
        <f>'[2]Cumulative Stats'!E118</f>
        <v>15.666666666666666</v>
      </c>
      <c r="F25">
        <f>'[2]Cumulative Stats'!F118</f>
        <v>21</v>
      </c>
      <c r="G25">
        <f>'[2]Cumulative Stats'!G118</f>
        <v>0</v>
      </c>
      <c r="H25">
        <f>'[2]Cumulative Stats'!H118</f>
        <v>0</v>
      </c>
    </row>
    <row r="26" spans="1:8" ht="12.75">
      <c r="A26" t="str">
        <f>'[1]Cumulative Stats'!A108</f>
        <v>Hammond</v>
      </c>
      <c r="B26" s="11" t="s">
        <v>108</v>
      </c>
      <c r="C26">
        <f>'[1]Cumulative Stats'!C108</f>
        <v>8</v>
      </c>
      <c r="D26">
        <f>'[1]Cumulative Stats'!D108</f>
        <v>182</v>
      </c>
      <c r="E26">
        <f>'[1]Cumulative Stats'!E108</f>
        <v>22.75</v>
      </c>
      <c r="F26">
        <f>'[1]Cumulative Stats'!F108</f>
        <v>32</v>
      </c>
      <c r="G26">
        <f>'[1]Cumulative Stats'!G108</f>
        <v>0</v>
      </c>
      <c r="H26">
        <f>'[1]Cumulative Stats'!H108</f>
        <v>0</v>
      </c>
    </row>
    <row r="27" spans="1:8" ht="12.75">
      <c r="A27" t="str">
        <f>'[2]Cumulative Stats'!A117</f>
        <v>Mul-Key</v>
      </c>
      <c r="B27" s="11" t="s">
        <v>109</v>
      </c>
      <c r="C27">
        <f>'[2]Cumulative Stats'!C117</f>
        <v>6</v>
      </c>
      <c r="D27">
        <f>'[2]Cumulative Stats'!D117</f>
        <v>247</v>
      </c>
      <c r="E27">
        <f>'[2]Cumulative Stats'!E117</f>
        <v>41.166666666666664</v>
      </c>
      <c r="F27">
        <f>'[2]Cumulative Stats'!F117</f>
        <v>67</v>
      </c>
      <c r="G27">
        <f>'[2]Cumulative Stats'!G117</f>
        <v>0</v>
      </c>
      <c r="H27">
        <f>'[2]Cumulative Stats'!H117</f>
        <v>0</v>
      </c>
    </row>
    <row r="28" spans="1:8" ht="12.75">
      <c r="A28" t="str">
        <f>'[13]Cumulative Stats'!A116</f>
        <v>McGee</v>
      </c>
      <c r="B28" s="11" t="s">
        <v>120</v>
      </c>
      <c r="C28">
        <f>'[13]Cumulative Stats'!C116</f>
        <v>6</v>
      </c>
      <c r="D28">
        <f>'[13]Cumulative Stats'!D116</f>
        <v>105</v>
      </c>
      <c r="E28">
        <f>'[13]Cumulative Stats'!E116</f>
        <v>17.5</v>
      </c>
      <c r="F28">
        <f>'[13]Cumulative Stats'!F116</f>
        <v>22</v>
      </c>
      <c r="G28">
        <f>'[13]Cumulative Stats'!G116</f>
        <v>0</v>
      </c>
      <c r="H28">
        <f>'[13]Cumulative Stats'!H116</f>
        <v>0</v>
      </c>
    </row>
    <row r="29" spans="1:8" ht="12.75">
      <c r="A29" t="str">
        <f>'[11]Cumulative Stats'!A117</f>
        <v>W. Jackson</v>
      </c>
      <c r="B29" s="11" t="s">
        <v>118</v>
      </c>
      <c r="C29">
        <f>'[11]Cumulative Stats'!C117</f>
        <v>6</v>
      </c>
      <c r="D29">
        <f>'[11]Cumulative Stats'!D117</f>
        <v>99</v>
      </c>
      <c r="E29">
        <f>'[11]Cumulative Stats'!E117</f>
        <v>16.5</v>
      </c>
      <c r="F29">
        <f>'[11]Cumulative Stats'!F117</f>
        <v>28</v>
      </c>
      <c r="G29">
        <f>'[11]Cumulative Stats'!G117</f>
        <v>0</v>
      </c>
      <c r="H29">
        <f>'[11]Cumulative Stats'!H117</f>
        <v>0</v>
      </c>
    </row>
    <row r="30" spans="1:8" ht="12.75">
      <c r="A30" t="str">
        <f>'[5]Cumulative Stats'!A117</f>
        <v>Crosby</v>
      </c>
      <c r="B30" s="11" t="s">
        <v>112</v>
      </c>
      <c r="C30">
        <f>'[5]Cumulative Stats'!C117</f>
        <v>5</v>
      </c>
      <c r="D30">
        <f>'[5]Cumulative Stats'!D117</f>
        <v>103</v>
      </c>
      <c r="E30">
        <f>'[5]Cumulative Stats'!E117</f>
        <v>20.6</v>
      </c>
      <c r="F30">
        <f>'[5]Cumulative Stats'!F117</f>
        <v>27</v>
      </c>
      <c r="G30">
        <f>'[5]Cumulative Stats'!G117</f>
        <v>0</v>
      </c>
      <c r="H30">
        <f>'[5]Cumulative Stats'!H117</f>
        <v>0</v>
      </c>
    </row>
    <row r="31" spans="1:8" ht="12.75">
      <c r="A31" t="str">
        <f>'[6]Cumulative Stats'!A117</f>
        <v>Wallace</v>
      </c>
      <c r="B31" s="11" t="s">
        <v>113</v>
      </c>
      <c r="C31">
        <f>'[6]Cumulative Stats'!C117</f>
        <v>5</v>
      </c>
      <c r="D31">
        <f>'[6]Cumulative Stats'!D117</f>
        <v>95</v>
      </c>
      <c r="E31">
        <f>'[6]Cumulative Stats'!E117</f>
        <v>19</v>
      </c>
      <c r="F31">
        <f>'[6]Cumulative Stats'!F117</f>
        <v>32</v>
      </c>
      <c r="G31">
        <f>'[6]Cumulative Stats'!G117</f>
        <v>0</v>
      </c>
      <c r="H31">
        <f>'[6]Cumulative Stats'!H117</f>
        <v>0</v>
      </c>
    </row>
    <row r="32" spans="1:8" ht="12.75">
      <c r="A32" t="str">
        <f>'[12]Cumulative Stats'!A116</f>
        <v>Phillips</v>
      </c>
      <c r="B32" s="11" t="s">
        <v>119</v>
      </c>
      <c r="C32">
        <f>'[12]Cumulative Stats'!C116</f>
        <v>5</v>
      </c>
      <c r="D32">
        <f>'[12]Cumulative Stats'!D116</f>
        <v>103</v>
      </c>
      <c r="E32">
        <f>'[12]Cumulative Stats'!E116</f>
        <v>20.6</v>
      </c>
      <c r="F32">
        <f>'[12]Cumulative Stats'!F116</f>
        <v>28</v>
      </c>
      <c r="G32">
        <f>'[12]Cumulative Stats'!G116</f>
        <v>0</v>
      </c>
      <c r="H32">
        <f>'[12]Cumulative Stats'!H116</f>
        <v>0</v>
      </c>
    </row>
    <row r="33" spans="1:8" ht="12.75">
      <c r="A33" t="str">
        <f>'[5]Cumulative Stats'!A115</f>
        <v>Dawkins</v>
      </c>
      <c r="B33" s="11" t="s">
        <v>112</v>
      </c>
      <c r="C33">
        <f>'[5]Cumulative Stats'!C115</f>
        <v>5</v>
      </c>
      <c r="D33">
        <f>'[5]Cumulative Stats'!D115</f>
        <v>227</v>
      </c>
      <c r="E33">
        <f>'[5]Cumulative Stats'!E115</f>
        <v>45.4</v>
      </c>
      <c r="F33">
        <f>'[5]Cumulative Stats'!F115</f>
        <v>60</v>
      </c>
      <c r="G33">
        <f>'[5]Cumulative Stats'!G115</f>
        <v>0</v>
      </c>
      <c r="H33">
        <f>'[5]Cumulative Stats'!H115</f>
        <v>0</v>
      </c>
    </row>
    <row r="34" spans="1:8" ht="12.75">
      <c r="A34" t="str">
        <f>'[7]Cumulative Stats'!A118</f>
        <v>Jarvis</v>
      </c>
      <c r="B34" s="11" t="s">
        <v>114</v>
      </c>
      <c r="C34">
        <f>'[7]Cumulative Stats'!C118</f>
        <v>4</v>
      </c>
      <c r="D34">
        <f>'[7]Cumulative Stats'!D118</f>
        <v>66</v>
      </c>
      <c r="E34">
        <f>'[7]Cumulative Stats'!E118</f>
        <v>16.5</v>
      </c>
      <c r="F34">
        <f>'[7]Cumulative Stats'!F118</f>
        <v>26</v>
      </c>
      <c r="G34">
        <f>'[7]Cumulative Stats'!G118</f>
        <v>0</v>
      </c>
      <c r="H34">
        <f>'[7]Cumulative Stats'!H118</f>
        <v>0</v>
      </c>
    </row>
    <row r="35" spans="1:8" ht="12.75">
      <c r="A35" t="str">
        <f>'[3]Cumulative Stats'!A121</f>
        <v>Dennison</v>
      </c>
      <c r="B35" s="11" t="s">
        <v>110</v>
      </c>
      <c r="C35">
        <f>'[3]Cumulative Stats'!C121</f>
        <v>4</v>
      </c>
      <c r="D35">
        <f>'[3]Cumulative Stats'!D121</f>
        <v>91</v>
      </c>
      <c r="E35">
        <f>'[3]Cumulative Stats'!E121</f>
        <v>22.75</v>
      </c>
      <c r="F35">
        <f>'[3]Cumulative Stats'!F121</f>
        <v>30</v>
      </c>
      <c r="G35">
        <f>'[3]Cumulative Stats'!G121</f>
        <v>0</v>
      </c>
      <c r="H35">
        <f>'[3]Cumulative Stats'!H121</f>
        <v>0</v>
      </c>
    </row>
    <row r="36" spans="1:8" ht="12.75">
      <c r="A36" t="str">
        <f>'[1]Cumulative Stats'!A110</f>
        <v>Belton</v>
      </c>
      <c r="B36" s="11" t="s">
        <v>108</v>
      </c>
      <c r="C36">
        <f>'[1]Cumulative Stats'!C110</f>
        <v>3</v>
      </c>
      <c r="D36">
        <f>'[1]Cumulative Stats'!D110</f>
        <v>66</v>
      </c>
      <c r="E36">
        <f>'[1]Cumulative Stats'!E110</f>
        <v>22</v>
      </c>
      <c r="F36">
        <f>'[1]Cumulative Stats'!F110</f>
        <v>26</v>
      </c>
      <c r="G36">
        <f>'[1]Cumulative Stats'!G110</f>
        <v>0</v>
      </c>
      <c r="H36">
        <f>'[1]Cumulative Stats'!H110</f>
        <v>0</v>
      </c>
    </row>
    <row r="37" spans="1:8" ht="12.75">
      <c r="A37" t="str">
        <f>'[11]Cumulative Stats'!A118</f>
        <v>S. Johnson</v>
      </c>
      <c r="B37" s="11" t="s">
        <v>118</v>
      </c>
      <c r="C37">
        <f>'[11]Cumulative Stats'!C118</f>
        <v>3</v>
      </c>
      <c r="D37">
        <f>'[11]Cumulative Stats'!D118</f>
        <v>47</v>
      </c>
      <c r="E37">
        <f>'[11]Cumulative Stats'!E118</f>
        <v>15.666666666666666</v>
      </c>
      <c r="F37">
        <f>'[11]Cumulative Stats'!F118</f>
        <v>24</v>
      </c>
      <c r="G37">
        <f>'[11]Cumulative Stats'!G118</f>
        <v>0</v>
      </c>
      <c r="H37">
        <f>'[11]Cumulative Stats'!H118</f>
        <v>0</v>
      </c>
    </row>
    <row r="38" spans="1:8" ht="12.75">
      <c r="A38" t="str">
        <f>'[6]Cumulative Stats'!A118</f>
        <v>Foreman</v>
      </c>
      <c r="B38" s="11" t="s">
        <v>113</v>
      </c>
      <c r="C38">
        <f>'[6]Cumulative Stats'!C118</f>
        <v>3</v>
      </c>
      <c r="D38">
        <f>'[6]Cumulative Stats'!D118</f>
        <v>93</v>
      </c>
      <c r="E38">
        <f>'[6]Cumulative Stats'!E118</f>
        <v>31</v>
      </c>
      <c r="F38">
        <f>'[6]Cumulative Stats'!F118</f>
        <v>39</v>
      </c>
      <c r="G38">
        <f>'[6]Cumulative Stats'!G118</f>
        <v>0</v>
      </c>
      <c r="H38">
        <f>'[6]Cumulative Stats'!H118</f>
        <v>0</v>
      </c>
    </row>
    <row r="39" spans="1:8" ht="12.75">
      <c r="A39" t="str">
        <f>'[13]Cumulative Stats'!A117</f>
        <v>Byas</v>
      </c>
      <c r="B39" s="11" t="s">
        <v>120</v>
      </c>
      <c r="C39">
        <f>'[13]Cumulative Stats'!C117</f>
        <v>3</v>
      </c>
      <c r="D39">
        <f>'[13]Cumulative Stats'!D117</f>
        <v>113</v>
      </c>
      <c r="E39">
        <f>'[13]Cumulative Stats'!E117</f>
        <v>37.666666666666664</v>
      </c>
      <c r="F39">
        <f>'[13]Cumulative Stats'!F117</f>
        <v>43</v>
      </c>
      <c r="G39">
        <f>'[13]Cumulative Stats'!G117</f>
        <v>0</v>
      </c>
      <c r="H39">
        <f>'[13]Cumulative Stats'!H117</f>
        <v>0</v>
      </c>
    </row>
    <row r="40" spans="1:8" ht="12.75">
      <c r="A40" t="str">
        <f>'[1]Cumulative Stats'!A109</f>
        <v>Moss</v>
      </c>
      <c r="B40" s="11" t="s">
        <v>108</v>
      </c>
      <c r="C40">
        <f>'[1]Cumulative Stats'!C109</f>
        <v>3</v>
      </c>
      <c r="D40">
        <f>'[1]Cumulative Stats'!D109</f>
        <v>36</v>
      </c>
      <c r="E40">
        <f>'[1]Cumulative Stats'!E109</f>
        <v>12</v>
      </c>
      <c r="F40">
        <f>'[1]Cumulative Stats'!F109</f>
        <v>25</v>
      </c>
      <c r="G40">
        <f>'[1]Cumulative Stats'!G109</f>
        <v>0</v>
      </c>
      <c r="H40">
        <f>'[1]Cumulative Stats'!H109</f>
        <v>0</v>
      </c>
    </row>
    <row r="41" spans="1:8" ht="12.75">
      <c r="A41" t="str">
        <f>'[9]Cumulative Stats'!A124</f>
        <v>Pagac</v>
      </c>
      <c r="B41" s="11" t="s">
        <v>116</v>
      </c>
      <c r="C41">
        <f>'[9]Cumulative Stats'!C124</f>
        <v>3</v>
      </c>
      <c r="D41">
        <f>'[9]Cumulative Stats'!D124</f>
        <v>54</v>
      </c>
      <c r="E41">
        <f>'[9]Cumulative Stats'!E124</f>
        <v>18</v>
      </c>
      <c r="F41">
        <f>'[9]Cumulative Stats'!F124</f>
        <v>24</v>
      </c>
      <c r="G41">
        <f>'[9]Cumulative Stats'!G124</f>
        <v>0</v>
      </c>
      <c r="H41">
        <f>'[9]Cumulative Stats'!H124</f>
        <v>0</v>
      </c>
    </row>
    <row r="42" spans="1:8" ht="12.75">
      <c r="A42" t="str">
        <f>'[5]Cumulative Stats'!A119</f>
        <v>Rhodes</v>
      </c>
      <c r="B42" s="11" t="s">
        <v>112</v>
      </c>
      <c r="C42">
        <f>'[5]Cumulative Stats'!C119</f>
        <v>3</v>
      </c>
      <c r="D42">
        <f>'[5]Cumulative Stats'!D119</f>
        <v>65</v>
      </c>
      <c r="E42">
        <f>'[5]Cumulative Stats'!E119</f>
        <v>21.666666666666668</v>
      </c>
      <c r="F42">
        <f>'[5]Cumulative Stats'!F119</f>
        <v>24</v>
      </c>
      <c r="G42">
        <f>'[5]Cumulative Stats'!G119</f>
        <v>0</v>
      </c>
      <c r="H42">
        <f>'[5]Cumulative Stats'!H119</f>
        <v>0</v>
      </c>
    </row>
    <row r="43" spans="1:8" ht="12.75">
      <c r="A43" t="str">
        <f>'[10]Cumulative Stats'!A117</f>
        <v>Cappelletti</v>
      </c>
      <c r="B43" s="11" t="s">
        <v>117</v>
      </c>
      <c r="C43">
        <f>'[10]Cumulative Stats'!C117</f>
        <v>3</v>
      </c>
      <c r="D43">
        <f>'[10]Cumulative Stats'!D117</f>
        <v>40</v>
      </c>
      <c r="E43">
        <f>'[10]Cumulative Stats'!E117</f>
        <v>13.333333333333334</v>
      </c>
      <c r="F43">
        <f>'[10]Cumulative Stats'!F117</f>
        <v>17</v>
      </c>
      <c r="G43">
        <f>'[10]Cumulative Stats'!G117</f>
        <v>0</v>
      </c>
      <c r="H43">
        <f>'[10]Cumulative Stats'!H117</f>
        <v>0</v>
      </c>
    </row>
    <row r="44" spans="1:8" ht="12.75">
      <c r="A44" t="str">
        <f>'[7]Cumulative Stats'!A119</f>
        <v>Bussey</v>
      </c>
      <c r="B44" s="11" t="s">
        <v>114</v>
      </c>
      <c r="C44">
        <f>'[7]Cumulative Stats'!C119</f>
        <v>3</v>
      </c>
      <c r="D44">
        <f>'[7]Cumulative Stats'!D119</f>
        <v>25</v>
      </c>
      <c r="E44">
        <f>'[7]Cumulative Stats'!E119</f>
        <v>8.333333333333334</v>
      </c>
      <c r="F44">
        <f>'[7]Cumulative Stats'!F119</f>
        <v>9</v>
      </c>
      <c r="G44">
        <f>'[7]Cumulative Stats'!G119</f>
        <v>0</v>
      </c>
      <c r="H44">
        <f>'[7]Cumulative Stats'!H119</f>
        <v>0</v>
      </c>
    </row>
    <row r="45" spans="1:8" ht="12.75">
      <c r="A45" t="str">
        <f>'[5]Cumulative Stats'!A116</f>
        <v>Kelley</v>
      </c>
      <c r="B45" s="11" t="s">
        <v>112</v>
      </c>
      <c r="C45">
        <f>'[5]Cumulative Stats'!C116</f>
        <v>2</v>
      </c>
      <c r="D45">
        <f>'[5]Cumulative Stats'!D116</f>
        <v>19</v>
      </c>
      <c r="E45">
        <f>'[5]Cumulative Stats'!E116</f>
        <v>9.5</v>
      </c>
      <c r="F45">
        <f>'[5]Cumulative Stats'!F116</f>
        <v>21</v>
      </c>
      <c r="G45">
        <f>'[5]Cumulative Stats'!G116</f>
        <v>0</v>
      </c>
      <c r="H45">
        <f>'[5]Cumulative Stats'!H116</f>
        <v>0</v>
      </c>
    </row>
    <row r="46" spans="1:8" ht="12.75">
      <c r="A46" t="str">
        <f>'[6]Cumulative Stats'!A114</f>
        <v>Marshall</v>
      </c>
      <c r="B46" s="11" t="s">
        <v>113</v>
      </c>
      <c r="C46">
        <f>'[6]Cumulative Stats'!C114</f>
        <v>2</v>
      </c>
      <c r="D46">
        <f>'[6]Cumulative Stats'!D114</f>
        <v>48</v>
      </c>
      <c r="E46">
        <f>'[6]Cumulative Stats'!E114</f>
        <v>24</v>
      </c>
      <c r="F46">
        <f>'[6]Cumulative Stats'!F114</f>
        <v>24</v>
      </c>
      <c r="G46">
        <f>'[6]Cumulative Stats'!G114</f>
        <v>0</v>
      </c>
      <c r="H46">
        <f>'[6]Cumulative Stats'!H114</f>
        <v>0</v>
      </c>
    </row>
    <row r="47" spans="1:8" ht="12.75">
      <c r="A47" t="str">
        <f>'[1]Cumulative Stats'!A111</f>
        <v>LeVeck</v>
      </c>
      <c r="B47" s="11" t="s">
        <v>108</v>
      </c>
      <c r="C47">
        <f>'[1]Cumulative Stats'!C111</f>
        <v>2</v>
      </c>
      <c r="D47">
        <f>'[1]Cumulative Stats'!D111</f>
        <v>30</v>
      </c>
      <c r="E47">
        <f>'[1]Cumulative Stats'!E111</f>
        <v>15</v>
      </c>
      <c r="F47">
        <f>'[1]Cumulative Stats'!F111</f>
        <v>17</v>
      </c>
      <c r="G47">
        <f>'[1]Cumulative Stats'!G111</f>
        <v>0</v>
      </c>
      <c r="H47">
        <f>'[1]Cumulative Stats'!H111</f>
        <v>0</v>
      </c>
    </row>
    <row r="48" spans="1:8" ht="12.75">
      <c r="A48" t="str">
        <f>'[12]Cumulative Stats'!A125</f>
        <v>Schmidt</v>
      </c>
      <c r="B48" s="11" t="s">
        <v>119</v>
      </c>
      <c r="C48">
        <f>'[12]Cumulative Stats'!C125</f>
        <v>2</v>
      </c>
      <c r="D48">
        <f>'[12]Cumulative Stats'!D125</f>
        <v>45</v>
      </c>
      <c r="E48">
        <f>'[12]Cumulative Stats'!E125</f>
        <v>22.5</v>
      </c>
      <c r="F48">
        <f>'[12]Cumulative Stats'!F125</f>
        <v>23</v>
      </c>
      <c r="G48">
        <f>'[12]Cumulative Stats'!G125</f>
        <v>0</v>
      </c>
      <c r="H48">
        <f>'[12]Cumulative Stats'!H125</f>
        <v>0</v>
      </c>
    </row>
    <row r="49" spans="1:8" ht="12.75">
      <c r="A49" t="str">
        <f>'[3]Cumulative Stats'!A122</f>
        <v>Strayhorn</v>
      </c>
      <c r="B49" s="11" t="s">
        <v>110</v>
      </c>
      <c r="C49">
        <f>'[3]Cumulative Stats'!C122</f>
        <v>2</v>
      </c>
      <c r="D49">
        <f>'[3]Cumulative Stats'!D122</f>
        <v>2</v>
      </c>
      <c r="E49">
        <f>'[3]Cumulative Stats'!E122</f>
        <v>1</v>
      </c>
      <c r="F49">
        <f>'[3]Cumulative Stats'!F122</f>
        <v>2</v>
      </c>
      <c r="G49">
        <f>'[3]Cumulative Stats'!G122</f>
        <v>0</v>
      </c>
      <c r="H49">
        <f>'[3]Cumulative Stats'!H122</f>
        <v>0</v>
      </c>
    </row>
    <row r="50" spans="1:8" ht="12.75">
      <c r="A50" t="str">
        <f>'[12]Cumulative Stats'!A119</f>
        <v>Middleton</v>
      </c>
      <c r="B50" s="11" t="s">
        <v>119</v>
      </c>
      <c r="C50">
        <f>'[12]Cumulative Stats'!C119</f>
        <v>2</v>
      </c>
      <c r="D50">
        <f>'[12]Cumulative Stats'!D119</f>
        <v>9</v>
      </c>
      <c r="E50">
        <f>'[12]Cumulative Stats'!E119</f>
        <v>4.5</v>
      </c>
      <c r="F50">
        <f>'[12]Cumulative Stats'!F119</f>
        <v>9</v>
      </c>
      <c r="G50">
        <f>'[12]Cumulative Stats'!G119</f>
        <v>0</v>
      </c>
      <c r="H50">
        <f>'[12]Cumulative Stats'!H119</f>
        <v>0</v>
      </c>
    </row>
    <row r="51" spans="1:8" ht="12.75">
      <c r="A51" t="str">
        <f>'[8]Cumulative Stats'!A115</f>
        <v>Goodman</v>
      </c>
      <c r="B51" s="11" t="s">
        <v>115</v>
      </c>
      <c r="C51">
        <f>'[8]Cumulative Stats'!C115</f>
        <v>2</v>
      </c>
      <c r="D51">
        <f>'[8]Cumulative Stats'!D115</f>
        <v>18</v>
      </c>
      <c r="E51">
        <f>'[8]Cumulative Stats'!E115</f>
        <v>9</v>
      </c>
      <c r="F51">
        <f>'[8]Cumulative Stats'!F115</f>
        <v>9</v>
      </c>
      <c r="G51">
        <f>'[8]Cumulative Stats'!G115</f>
        <v>0</v>
      </c>
      <c r="H51">
        <f>'[8]Cumulative Stats'!H115</f>
        <v>0</v>
      </c>
    </row>
    <row r="52" spans="1:8" ht="12.75">
      <c r="A52" t="str">
        <f>'[12]Cumulative Stats'!A117</f>
        <v>Coleman</v>
      </c>
      <c r="B52" s="11" t="s">
        <v>119</v>
      </c>
      <c r="C52">
        <f>'[12]Cumulative Stats'!C117</f>
        <v>2</v>
      </c>
      <c r="D52">
        <f>'[12]Cumulative Stats'!D117</f>
        <v>31</v>
      </c>
      <c r="E52">
        <f>'[12]Cumulative Stats'!E117</f>
        <v>15.5</v>
      </c>
      <c r="F52">
        <f>'[12]Cumulative Stats'!F117</f>
        <v>17</v>
      </c>
      <c r="G52">
        <f>'[12]Cumulative Stats'!G117</f>
        <v>0</v>
      </c>
      <c r="H52">
        <f>'[12]Cumulative Stats'!H117</f>
        <v>0</v>
      </c>
    </row>
    <row r="53" spans="1:8" ht="12.75">
      <c r="A53" t="str">
        <f>'[2]Cumulative Stats'!A119</f>
        <v>Denson</v>
      </c>
      <c r="B53" s="11" t="s">
        <v>109</v>
      </c>
      <c r="C53">
        <f>'[2]Cumulative Stats'!C119</f>
        <v>2</v>
      </c>
      <c r="D53">
        <f>'[2]Cumulative Stats'!D119</f>
        <v>53</v>
      </c>
      <c r="E53">
        <f>'[2]Cumulative Stats'!E119</f>
        <v>26.5</v>
      </c>
      <c r="F53">
        <f>'[2]Cumulative Stats'!F119</f>
        <v>28</v>
      </c>
      <c r="G53">
        <f>'[2]Cumulative Stats'!G119</f>
        <v>0</v>
      </c>
      <c r="H53">
        <f>'[2]Cumulative Stats'!H119</f>
        <v>0</v>
      </c>
    </row>
    <row r="54" spans="1:8" ht="12.75">
      <c r="A54" t="str">
        <f>'[6]Cumulative Stats'!A119</f>
        <v>Marinaro</v>
      </c>
      <c r="B54" s="11" t="s">
        <v>113</v>
      </c>
      <c r="C54">
        <f>'[6]Cumulative Stats'!C119</f>
        <v>2</v>
      </c>
      <c r="D54">
        <f>'[6]Cumulative Stats'!D119</f>
        <v>2</v>
      </c>
      <c r="E54">
        <f>'[6]Cumulative Stats'!E119</f>
        <v>1</v>
      </c>
      <c r="F54">
        <f>'[6]Cumulative Stats'!F119</f>
        <v>2</v>
      </c>
      <c r="G54">
        <f>'[6]Cumulative Stats'!G119</f>
        <v>0</v>
      </c>
      <c r="H54">
        <f>'[6]Cumulative Stats'!H119</f>
        <v>0</v>
      </c>
    </row>
    <row r="55" spans="1:8" ht="12.75">
      <c r="A55" t="str">
        <f>'[5]Cumulative Stats'!A114</f>
        <v>Brooks</v>
      </c>
      <c r="B55" s="11" t="s">
        <v>112</v>
      </c>
      <c r="C55">
        <f>'[5]Cumulative Stats'!C114</f>
        <v>2</v>
      </c>
      <c r="D55">
        <f>'[5]Cumulative Stats'!D114</f>
        <v>29</v>
      </c>
      <c r="E55">
        <f>'[5]Cumulative Stats'!E114</f>
        <v>14.5</v>
      </c>
      <c r="F55">
        <f>'[5]Cumulative Stats'!F114</f>
        <v>15</v>
      </c>
      <c r="G55">
        <f>'[5]Cumulative Stats'!G114</f>
        <v>0</v>
      </c>
      <c r="H55">
        <f>'[5]Cumulative Stats'!H114</f>
        <v>0</v>
      </c>
    </row>
    <row r="56" spans="1:8" ht="12.75">
      <c r="A56" t="str">
        <f>'[8]Cumulative Stats'!A116</f>
        <v>Okoniewski</v>
      </c>
      <c r="B56" s="11" t="s">
        <v>115</v>
      </c>
      <c r="C56">
        <f>'[8]Cumulative Stats'!C116</f>
        <v>2</v>
      </c>
      <c r="D56">
        <f>'[8]Cumulative Stats'!D116</f>
        <v>2</v>
      </c>
      <c r="E56">
        <f>'[8]Cumulative Stats'!E116</f>
        <v>1</v>
      </c>
      <c r="F56">
        <f>'[8]Cumulative Stats'!F116</f>
        <v>2</v>
      </c>
      <c r="G56">
        <f>'[8]Cumulative Stats'!G116</f>
        <v>0</v>
      </c>
      <c r="H56">
        <f>'[8]Cumulative Stats'!H116</f>
        <v>0</v>
      </c>
    </row>
    <row r="57" spans="1:8" ht="12.75">
      <c r="A57" t="str">
        <f>'[6]Cumulative Stats'!A115</f>
        <v>Brown</v>
      </c>
      <c r="B57" s="11" t="s">
        <v>113</v>
      </c>
      <c r="C57">
        <f>'[6]Cumulative Stats'!C115</f>
        <v>2</v>
      </c>
      <c r="D57">
        <f>'[6]Cumulative Stats'!D115</f>
        <v>26</v>
      </c>
      <c r="E57">
        <f>'[6]Cumulative Stats'!E115</f>
        <v>13</v>
      </c>
      <c r="F57">
        <f>'[6]Cumulative Stats'!F115</f>
        <v>18</v>
      </c>
      <c r="G57">
        <f>'[6]Cumulative Stats'!G115</f>
        <v>0</v>
      </c>
      <c r="H57">
        <f>'[6]Cumulative Stats'!H115</f>
        <v>0</v>
      </c>
    </row>
    <row r="58" spans="1:8" ht="12.75">
      <c r="A58" t="str">
        <f>'[7]Cumulative Stats'!A120</f>
        <v>West</v>
      </c>
      <c r="B58" s="11" t="s">
        <v>114</v>
      </c>
      <c r="C58">
        <f>'[7]Cumulative Stats'!C120</f>
        <v>2</v>
      </c>
      <c r="D58">
        <f>'[7]Cumulative Stats'!D120</f>
        <v>31</v>
      </c>
      <c r="E58">
        <f>'[7]Cumulative Stats'!E120</f>
        <v>15.5</v>
      </c>
      <c r="F58">
        <f>'[7]Cumulative Stats'!F120</f>
        <v>25</v>
      </c>
      <c r="G58">
        <f>'[7]Cumulative Stats'!G120</f>
        <v>0</v>
      </c>
      <c r="H58">
        <f>'[7]Cumulative Stats'!H120</f>
        <v>0</v>
      </c>
    </row>
    <row r="59" spans="1:8" ht="12.75">
      <c r="A59" t="str">
        <f>'[7]Cumulative Stats'!A121</f>
        <v>Jauron</v>
      </c>
      <c r="B59" s="11" t="s">
        <v>114</v>
      </c>
      <c r="C59">
        <f>'[7]Cumulative Stats'!C121</f>
        <v>2</v>
      </c>
      <c r="D59">
        <f>'[7]Cumulative Stats'!D121</f>
        <v>29</v>
      </c>
      <c r="E59">
        <f>'[7]Cumulative Stats'!E121</f>
        <v>14.5</v>
      </c>
      <c r="F59">
        <f>'[7]Cumulative Stats'!F121</f>
        <v>22</v>
      </c>
      <c r="G59">
        <f>'[7]Cumulative Stats'!G121</f>
        <v>0</v>
      </c>
      <c r="H59">
        <f>'[7]Cumulative Stats'!H121</f>
        <v>0</v>
      </c>
    </row>
    <row r="60" spans="1:8" ht="12.75">
      <c r="A60" t="str">
        <f>'[2]Cumulative Stats'!A122</f>
        <v>Dusek</v>
      </c>
      <c r="B60" s="11" t="s">
        <v>109</v>
      </c>
      <c r="C60">
        <f>'[2]Cumulative Stats'!C122</f>
        <v>1</v>
      </c>
      <c r="D60">
        <f>'[2]Cumulative Stats'!D122</f>
        <v>7</v>
      </c>
      <c r="E60">
        <f>'[2]Cumulative Stats'!E122</f>
        <v>7</v>
      </c>
      <c r="F60">
        <f>'[2]Cumulative Stats'!F122</f>
        <v>7</v>
      </c>
      <c r="G60">
        <f>'[2]Cumulative Stats'!G122</f>
        <v>0</v>
      </c>
      <c r="H60">
        <f>'[2]Cumulative Stats'!H122</f>
        <v>0</v>
      </c>
    </row>
    <row r="61" spans="1:8" ht="12.75">
      <c r="A61" t="str">
        <f>'[6]Cumulative Stats'!A116</f>
        <v>Gilliam</v>
      </c>
      <c r="B61" s="11" t="s">
        <v>113</v>
      </c>
      <c r="C61">
        <f>'[6]Cumulative Stats'!C116</f>
        <v>1</v>
      </c>
      <c r="D61">
        <f>'[6]Cumulative Stats'!D116</f>
        <v>32</v>
      </c>
      <c r="E61">
        <f>'[6]Cumulative Stats'!E116</f>
        <v>32</v>
      </c>
      <c r="F61">
        <f>'[6]Cumulative Stats'!F116</f>
        <v>32</v>
      </c>
      <c r="G61">
        <f>'[6]Cumulative Stats'!G116</f>
        <v>0</v>
      </c>
      <c r="H61">
        <f>'[6]Cumulative Stats'!H116</f>
        <v>0</v>
      </c>
    </row>
    <row r="62" spans="1:8" ht="12.75">
      <c r="A62" t="str">
        <f>'[1]Cumulative Stats'!A112</f>
        <v>Cain</v>
      </c>
      <c r="B62" s="11" t="s">
        <v>108</v>
      </c>
      <c r="C62">
        <f>'[1]Cumulative Stats'!C112</f>
        <v>1</v>
      </c>
      <c r="D62">
        <f>'[1]Cumulative Stats'!D112</f>
        <v>0</v>
      </c>
      <c r="E62">
        <f>'[1]Cumulative Stats'!E112</f>
        <v>0</v>
      </c>
      <c r="F62">
        <f>'[1]Cumulative Stats'!F112</f>
        <v>0</v>
      </c>
      <c r="G62">
        <f>'[1]Cumulative Stats'!G112</f>
        <v>0</v>
      </c>
      <c r="H62">
        <f>'[1]Cumulative Stats'!H112</f>
        <v>0</v>
      </c>
    </row>
    <row r="63" spans="1:8" ht="12.75">
      <c r="A63" t="str">
        <f>'[1]Cumulative Stats'!A113</f>
        <v>Crum</v>
      </c>
      <c r="B63" s="11" t="s">
        <v>108</v>
      </c>
      <c r="C63">
        <f>'[1]Cumulative Stats'!C113</f>
        <v>1</v>
      </c>
      <c r="D63">
        <f>'[1]Cumulative Stats'!D113</f>
        <v>6</v>
      </c>
      <c r="E63">
        <f>'[1]Cumulative Stats'!E113</f>
        <v>6</v>
      </c>
      <c r="F63">
        <f>'[1]Cumulative Stats'!F113</f>
        <v>6</v>
      </c>
      <c r="G63">
        <f>'[1]Cumulative Stats'!G113</f>
        <v>0</v>
      </c>
      <c r="H63">
        <f>'[1]Cumulative Stats'!H113</f>
        <v>0</v>
      </c>
    </row>
    <row r="64" spans="1:8" ht="12.75">
      <c r="A64" t="str">
        <f>'[2]Cumulative Stats'!A123</f>
        <v>Ryczek</v>
      </c>
      <c r="B64" s="11" t="s">
        <v>109</v>
      </c>
      <c r="C64">
        <f>'[2]Cumulative Stats'!C123</f>
        <v>1</v>
      </c>
      <c r="D64">
        <f>'[2]Cumulative Stats'!D123</f>
        <v>6</v>
      </c>
      <c r="E64">
        <f>'[2]Cumulative Stats'!E123</f>
        <v>6</v>
      </c>
      <c r="F64">
        <f>'[2]Cumulative Stats'!F123</f>
        <v>6</v>
      </c>
      <c r="G64">
        <f>'[2]Cumulative Stats'!G123</f>
        <v>0</v>
      </c>
      <c r="H64">
        <f>'[2]Cumulative Stats'!H123</f>
        <v>0</v>
      </c>
    </row>
    <row r="65" spans="1:8" ht="12.75">
      <c r="A65" t="str">
        <f>'[10]Cumulative Stats'!A120</f>
        <v>Youngblood</v>
      </c>
      <c r="B65" s="11" t="s">
        <v>117</v>
      </c>
      <c r="C65">
        <f>'[10]Cumulative Stats'!C120</f>
        <v>1</v>
      </c>
      <c r="D65">
        <f>'[10]Cumulative Stats'!D120</f>
        <v>-2</v>
      </c>
      <c r="E65">
        <f>'[10]Cumulative Stats'!E120</f>
        <v>-2</v>
      </c>
      <c r="F65">
        <f>'[10]Cumulative Stats'!F120</f>
        <v>0</v>
      </c>
      <c r="G65">
        <f>'[10]Cumulative Stats'!G120</f>
        <v>0</v>
      </c>
      <c r="H65">
        <f>'[10]Cumulative Stats'!H120</f>
        <v>0</v>
      </c>
    </row>
    <row r="66" spans="1:8" ht="12.75">
      <c r="A66" t="str">
        <f>'[11]Cumulative Stats'!A119</f>
        <v>West</v>
      </c>
      <c r="B66" s="11" t="s">
        <v>118</v>
      </c>
      <c r="C66">
        <f>'[11]Cumulative Stats'!C119</f>
        <v>1</v>
      </c>
      <c r="D66">
        <f>'[11]Cumulative Stats'!D119</f>
        <v>0</v>
      </c>
      <c r="E66">
        <f>'[11]Cumulative Stats'!E119</f>
        <v>0</v>
      </c>
      <c r="F66">
        <f>'[11]Cumulative Stats'!F119</f>
        <v>0</v>
      </c>
      <c r="G66">
        <f>'[11]Cumulative Stats'!G119</f>
        <v>0</v>
      </c>
      <c r="H66">
        <f>'[11]Cumulative Stats'!H119</f>
        <v>0</v>
      </c>
    </row>
    <row r="67" spans="1:8" ht="12.75">
      <c r="A67" t="str">
        <f>'[4]Cumulative Stats'!A115</f>
        <v>Bailey</v>
      </c>
      <c r="B67" s="11" t="s">
        <v>111</v>
      </c>
      <c r="C67">
        <f>'[4]Cumulative Stats'!C115</f>
        <v>1</v>
      </c>
      <c r="D67">
        <f>'[4]Cumulative Stats'!D115</f>
        <v>0</v>
      </c>
      <c r="E67">
        <f>'[4]Cumulative Stats'!E115</f>
        <v>0</v>
      </c>
      <c r="F67">
        <f>'[4]Cumulative Stats'!F115</f>
        <v>0</v>
      </c>
      <c r="G67">
        <f>'[4]Cumulative Stats'!G115</f>
        <v>0</v>
      </c>
      <c r="H67">
        <f>'[4]Cumulative Stats'!H115</f>
        <v>0</v>
      </c>
    </row>
    <row r="68" spans="1:8" ht="12.75">
      <c r="A68" t="str">
        <f>'[5]Cumulative Stats'!A118</f>
        <v>Small</v>
      </c>
      <c r="B68" s="11" t="s">
        <v>112</v>
      </c>
      <c r="C68">
        <f>'[5]Cumulative Stats'!C118</f>
        <v>1</v>
      </c>
      <c r="D68">
        <f>'[5]Cumulative Stats'!D118</f>
        <v>12</v>
      </c>
      <c r="E68">
        <f>'[5]Cumulative Stats'!E118</f>
        <v>12</v>
      </c>
      <c r="F68">
        <f>'[5]Cumulative Stats'!F118</f>
        <v>12</v>
      </c>
      <c r="G68">
        <f>'[5]Cumulative Stats'!G118</f>
        <v>0</v>
      </c>
      <c r="H68">
        <f>'[5]Cumulative Stats'!H118</f>
        <v>0</v>
      </c>
    </row>
    <row r="69" spans="1:8" ht="12.75">
      <c r="A69" t="str">
        <f>'[9]Cumulative Stats'!A125</f>
        <v>Gagnon</v>
      </c>
      <c r="B69" s="11" t="s">
        <v>116</v>
      </c>
      <c r="C69">
        <f>'[9]Cumulative Stats'!C125</f>
        <v>1</v>
      </c>
      <c r="D69">
        <f>'[9]Cumulative Stats'!D125</f>
        <v>14</v>
      </c>
      <c r="E69">
        <f>'[9]Cumulative Stats'!E125</f>
        <v>14</v>
      </c>
      <c r="F69">
        <f>'[9]Cumulative Stats'!F125</f>
        <v>14</v>
      </c>
      <c r="G69">
        <f>'[9]Cumulative Stats'!G125</f>
        <v>0</v>
      </c>
      <c r="H69">
        <f>'[9]Cumulative Stats'!H125</f>
        <v>0</v>
      </c>
    </row>
    <row r="70" spans="1:8" ht="12.75">
      <c r="A70" t="str">
        <f>'[10]Cumulative Stats'!A119</f>
        <v>Curran</v>
      </c>
      <c r="B70" s="11" t="s">
        <v>117</v>
      </c>
      <c r="C70">
        <f>'[10]Cumulative Stats'!C119</f>
        <v>1</v>
      </c>
      <c r="D70">
        <f>'[10]Cumulative Stats'!D119</f>
        <v>0</v>
      </c>
      <c r="E70">
        <f>'[10]Cumulative Stats'!E119</f>
        <v>0</v>
      </c>
      <c r="F70">
        <f>'[10]Cumulative Stats'!F119</f>
        <v>0</v>
      </c>
      <c r="G70">
        <f>'[10]Cumulative Stats'!G119</f>
        <v>0</v>
      </c>
      <c r="H70">
        <f>'[10]Cumulative Stats'!H119</f>
        <v>0</v>
      </c>
    </row>
    <row r="71" spans="1:8" ht="12.75">
      <c r="A71" t="str">
        <f>'[2]Cumulative Stats'!A120</f>
        <v>L. Smith</v>
      </c>
      <c r="B71" s="11" t="s">
        <v>109</v>
      </c>
      <c r="C71">
        <f>'[2]Cumulative Stats'!C120</f>
        <v>1</v>
      </c>
      <c r="D71">
        <f>'[2]Cumulative Stats'!D120</f>
        <v>26</v>
      </c>
      <c r="E71">
        <f>'[2]Cumulative Stats'!E120</f>
        <v>26</v>
      </c>
      <c r="F71">
        <f>'[2]Cumulative Stats'!F120</f>
        <v>26</v>
      </c>
      <c r="G71">
        <f>'[2]Cumulative Stats'!G120</f>
        <v>0</v>
      </c>
      <c r="H71">
        <f>'[2]Cumulative Stats'!H120</f>
        <v>0</v>
      </c>
    </row>
    <row r="72" spans="1:8" ht="12.75">
      <c r="A72" t="str">
        <f>'[12]Cumulative Stats'!A122</f>
        <v>Davis</v>
      </c>
      <c r="B72" s="11" t="s">
        <v>119</v>
      </c>
      <c r="C72">
        <f>'[12]Cumulative Stats'!C122</f>
        <v>1</v>
      </c>
      <c r="D72">
        <f>'[12]Cumulative Stats'!D122</f>
        <v>14</v>
      </c>
      <c r="E72">
        <f>'[12]Cumulative Stats'!E122</f>
        <v>14</v>
      </c>
      <c r="F72">
        <f>'[12]Cumulative Stats'!F122</f>
        <v>14</v>
      </c>
      <c r="G72">
        <f>'[12]Cumulative Stats'!G122</f>
        <v>0</v>
      </c>
      <c r="H72">
        <f>'[12]Cumulative Stats'!H122</f>
        <v>0</v>
      </c>
    </row>
    <row r="73" spans="1:8" ht="12.75">
      <c r="A73" t="str">
        <f>'[12]Cumulative Stats'!A124</f>
        <v>Lawson</v>
      </c>
      <c r="B73" s="11" t="s">
        <v>119</v>
      </c>
      <c r="C73">
        <f>'[12]Cumulative Stats'!C124</f>
        <v>1</v>
      </c>
      <c r="D73">
        <f>'[12]Cumulative Stats'!D124</f>
        <v>20</v>
      </c>
      <c r="E73">
        <f>'[12]Cumulative Stats'!E124</f>
        <v>20</v>
      </c>
      <c r="F73">
        <f>'[12]Cumulative Stats'!F124</f>
        <v>20</v>
      </c>
      <c r="G73">
        <f>'[12]Cumulative Stats'!G124</f>
        <v>0</v>
      </c>
      <c r="H73">
        <f>'[12]Cumulative Stats'!H124</f>
        <v>0</v>
      </c>
    </row>
    <row r="74" spans="1:8" ht="12.75">
      <c r="A74" t="str">
        <f>'[1]Cumulative Stats'!A114</f>
        <v>Finnie</v>
      </c>
      <c r="B74" s="11" t="s">
        <v>108</v>
      </c>
      <c r="C74">
        <f>'[1]Cumulative Stats'!C114</f>
        <v>1</v>
      </c>
      <c r="D74">
        <f>'[1]Cumulative Stats'!D114</f>
        <v>0</v>
      </c>
      <c r="E74">
        <f>'[1]Cumulative Stats'!E114</f>
        <v>0</v>
      </c>
      <c r="F74">
        <f>'[1]Cumulative Stats'!F114</f>
        <v>0</v>
      </c>
      <c r="G74">
        <f>'[1]Cumulative Stats'!G114</f>
        <v>0</v>
      </c>
      <c r="H74">
        <f>'[1]Cumulative Stats'!H114</f>
        <v>0</v>
      </c>
    </row>
    <row r="75" spans="1:8" ht="12.75">
      <c r="A75" t="str">
        <f>'[5]Cumulative Stats'!A120</f>
        <v>Powers</v>
      </c>
      <c r="B75" s="11" t="s">
        <v>112</v>
      </c>
      <c r="C75">
        <f>'[5]Cumulative Stats'!C120</f>
        <v>1</v>
      </c>
      <c r="D75">
        <f>'[5]Cumulative Stats'!D120</f>
        <v>9</v>
      </c>
      <c r="E75">
        <f>'[5]Cumulative Stats'!E120</f>
        <v>9</v>
      </c>
      <c r="F75">
        <f>'[5]Cumulative Stats'!F120</f>
        <v>9</v>
      </c>
      <c r="G75">
        <f>'[5]Cumulative Stats'!G120</f>
        <v>0</v>
      </c>
      <c r="H75">
        <f>'[5]Cumulative Stats'!H120</f>
        <v>0</v>
      </c>
    </row>
    <row r="76" spans="1:8" ht="12.75">
      <c r="A76" t="str">
        <f>'[2]Cumulative Stats'!A124</f>
        <v>Tillman</v>
      </c>
      <c r="B76" s="11" t="s">
        <v>109</v>
      </c>
      <c r="C76">
        <f>'[2]Cumulative Stats'!C124</f>
        <v>1</v>
      </c>
      <c r="D76">
        <f>'[2]Cumulative Stats'!D124</f>
        <v>9</v>
      </c>
      <c r="E76">
        <f>'[2]Cumulative Stats'!E124</f>
        <v>9</v>
      </c>
      <c r="F76">
        <f>'[2]Cumulative Stats'!F124</f>
        <v>9</v>
      </c>
      <c r="G76">
        <f>'[2]Cumulative Stats'!G124</f>
        <v>0</v>
      </c>
      <c r="H76">
        <f>'[2]Cumulative Stats'!H124</f>
        <v>0</v>
      </c>
    </row>
    <row r="77" spans="1:8" ht="12.75">
      <c r="A77" t="str">
        <f>'[10]Cumulative Stats'!A118</f>
        <v>Scribner</v>
      </c>
      <c r="B77" s="11" t="s">
        <v>117</v>
      </c>
      <c r="C77">
        <f>'[10]Cumulative Stats'!C118</f>
        <v>1</v>
      </c>
      <c r="D77">
        <f>'[10]Cumulative Stats'!D118</f>
        <v>10</v>
      </c>
      <c r="E77">
        <f>'[10]Cumulative Stats'!E118</f>
        <v>10</v>
      </c>
      <c r="F77">
        <f>'[10]Cumulative Stats'!F118</f>
        <v>10</v>
      </c>
      <c r="G77">
        <f>'[10]Cumulative Stats'!G118</f>
        <v>0</v>
      </c>
      <c r="H77">
        <f>'[10]Cumulative Stats'!H118</f>
        <v>0</v>
      </c>
    </row>
    <row r="78" spans="1:8" ht="12.75">
      <c r="A78" t="str">
        <f>'[13]Cumulative Stats'!A121</f>
        <v>Childs</v>
      </c>
      <c r="B78" s="11" t="s">
        <v>120</v>
      </c>
      <c r="C78">
        <f>'[13]Cumulative Stats'!C121</f>
        <v>1</v>
      </c>
      <c r="D78">
        <f>'[13]Cumulative Stats'!D121</f>
        <v>0</v>
      </c>
      <c r="E78">
        <f>'[13]Cumulative Stats'!E121</f>
        <v>0</v>
      </c>
      <c r="F78">
        <f>'[13]Cumulative Stats'!F121</f>
        <v>0</v>
      </c>
      <c r="G78">
        <f>'[13]Cumulative Stats'!G121</f>
        <v>0</v>
      </c>
      <c r="H78">
        <f>'[13]Cumulative Stats'!H121</f>
        <v>0</v>
      </c>
    </row>
    <row r="79" spans="1:8" ht="12.75">
      <c r="A79" t="str">
        <f>'[4]Cumulative Stats'!A114</f>
        <v>Kramer</v>
      </c>
      <c r="B79" s="11" t="s">
        <v>111</v>
      </c>
      <c r="C79">
        <f>'[4]Cumulative Stats'!C114</f>
        <v>1</v>
      </c>
      <c r="D79">
        <f>'[4]Cumulative Stats'!D114</f>
        <v>14</v>
      </c>
      <c r="E79">
        <f>'[4]Cumulative Stats'!E114</f>
        <v>14</v>
      </c>
      <c r="F79">
        <f>'[4]Cumulative Stats'!F114</f>
        <v>14</v>
      </c>
      <c r="G79">
        <f>'[4]Cumulative Stats'!G114</f>
        <v>0</v>
      </c>
      <c r="H79">
        <f>'[4]Cumulative Stats'!H114</f>
        <v>0</v>
      </c>
    </row>
    <row r="80" spans="1:8" ht="12.75">
      <c r="A80" t="str">
        <f>'[4]Cumulative Stats'!A118</f>
        <v>Zimmerman</v>
      </c>
      <c r="B80" s="11" t="s">
        <v>111</v>
      </c>
      <c r="C80">
        <f>'[4]Cumulative Stats'!C118</f>
        <v>1</v>
      </c>
      <c r="D80">
        <f>'[4]Cumulative Stats'!D118</f>
        <v>2</v>
      </c>
      <c r="E80">
        <f>'[4]Cumulative Stats'!E118</f>
        <v>2</v>
      </c>
      <c r="F80">
        <f>'[4]Cumulative Stats'!F118</f>
        <v>2</v>
      </c>
      <c r="G80">
        <f>'[4]Cumulative Stats'!G118</f>
        <v>0</v>
      </c>
      <c r="H80">
        <f>'[4]Cumulative Stats'!H118</f>
        <v>0</v>
      </c>
    </row>
    <row r="81" spans="1:8" ht="12.75">
      <c r="A81" t="str">
        <f>'[4]Cumulative Stats'!A116</f>
        <v>Chesson</v>
      </c>
      <c r="B81" s="11" t="s">
        <v>111</v>
      </c>
      <c r="C81">
        <f>'[4]Cumulative Stats'!C116</f>
        <v>1</v>
      </c>
      <c r="D81">
        <f>'[4]Cumulative Stats'!D116</f>
        <v>1</v>
      </c>
      <c r="E81">
        <f>'[4]Cumulative Stats'!E116</f>
        <v>1</v>
      </c>
      <c r="F81">
        <f>'[4]Cumulative Stats'!F116</f>
        <v>1</v>
      </c>
      <c r="G81">
        <f>'[4]Cumulative Stats'!G116</f>
        <v>0</v>
      </c>
      <c r="H81">
        <f>'[4]Cumulative Stats'!H116</f>
        <v>0</v>
      </c>
    </row>
    <row r="82" spans="1:8" ht="12.75">
      <c r="A82" t="str">
        <f>'[4]Cumulative Stats'!A117</f>
        <v>Kirksey</v>
      </c>
      <c r="B82" s="11" t="s">
        <v>111</v>
      </c>
      <c r="C82">
        <f>'[4]Cumulative Stats'!C117</f>
        <v>1</v>
      </c>
      <c r="D82">
        <f>'[4]Cumulative Stats'!D117</f>
        <v>19</v>
      </c>
      <c r="E82">
        <f>'[4]Cumulative Stats'!E117</f>
        <v>19</v>
      </c>
      <c r="F82">
        <f>'[4]Cumulative Stats'!F117</f>
        <v>19</v>
      </c>
      <c r="G82">
        <f>'[4]Cumulative Stats'!G117</f>
        <v>0</v>
      </c>
      <c r="H82">
        <f>'[4]Cumulative Stats'!H117</f>
        <v>0</v>
      </c>
    </row>
    <row r="83" spans="1:8" ht="12.75">
      <c r="A83" t="str">
        <f>'[8]Cumulative Stats'!A117</f>
        <v>Torkelson</v>
      </c>
      <c r="B83" s="11" t="s">
        <v>115</v>
      </c>
      <c r="C83">
        <f>'[8]Cumulative Stats'!C117</f>
        <v>1</v>
      </c>
      <c r="D83">
        <f>'[8]Cumulative Stats'!D117</f>
        <v>24</v>
      </c>
      <c r="E83">
        <f>'[8]Cumulative Stats'!E117</f>
        <v>24</v>
      </c>
      <c r="F83">
        <f>'[8]Cumulative Stats'!F117</f>
        <v>24</v>
      </c>
      <c r="G83">
        <f>'[8]Cumulative Stats'!G117</f>
        <v>0</v>
      </c>
      <c r="H83">
        <f>'[8]Cumulative Stats'!H117</f>
        <v>0</v>
      </c>
    </row>
    <row r="84" spans="1:8" ht="12.75">
      <c r="A84" t="str">
        <f>'[12]Cumulative Stats'!A123</f>
        <v>Kingrea</v>
      </c>
      <c r="B84" s="11" t="s">
        <v>119</v>
      </c>
      <c r="C84">
        <f>'[12]Cumulative Stats'!C123</f>
        <v>1</v>
      </c>
      <c r="D84">
        <f>'[12]Cumulative Stats'!D123</f>
        <v>22</v>
      </c>
      <c r="E84">
        <f>'[12]Cumulative Stats'!E123</f>
        <v>22</v>
      </c>
      <c r="F84">
        <f>'[12]Cumulative Stats'!F123</f>
        <v>22</v>
      </c>
      <c r="G84">
        <f>'[12]Cumulative Stats'!G123</f>
        <v>0</v>
      </c>
      <c r="H84">
        <f>'[12]Cumulative Stats'!H123</f>
        <v>0</v>
      </c>
    </row>
    <row r="85" spans="1:8" ht="12.75">
      <c r="A85" t="str">
        <f>'[13]Cumulative Stats'!A118</f>
        <v>Mitchell</v>
      </c>
      <c r="B85" s="11" t="s">
        <v>120</v>
      </c>
      <c r="C85">
        <f>'[13]Cumulative Stats'!C118</f>
        <v>1</v>
      </c>
      <c r="D85">
        <f>'[13]Cumulative Stats'!D118</f>
        <v>9</v>
      </c>
      <c r="E85">
        <f>'[13]Cumulative Stats'!E118</f>
        <v>9</v>
      </c>
      <c r="F85">
        <f>'[13]Cumulative Stats'!F118</f>
        <v>9</v>
      </c>
      <c r="G85">
        <f>'[13]Cumulative Stats'!G118</f>
        <v>0</v>
      </c>
      <c r="H85">
        <f>'[13]Cumulative Stats'!H118</f>
        <v>0</v>
      </c>
    </row>
    <row r="86" spans="1:8" ht="12.75">
      <c r="A86" t="str">
        <f>'[7]Cumulative Stats'!A125</f>
        <v>Dennis</v>
      </c>
      <c r="B86" s="11" t="s">
        <v>114</v>
      </c>
      <c r="C86">
        <f>'[7]Cumulative Stats'!C125</f>
        <v>1</v>
      </c>
      <c r="D86">
        <f>'[7]Cumulative Stats'!D125</f>
        <v>11</v>
      </c>
      <c r="E86">
        <f>'[7]Cumulative Stats'!E125</f>
        <v>11</v>
      </c>
      <c r="F86">
        <f>'[7]Cumulative Stats'!F125</f>
        <v>11</v>
      </c>
      <c r="G86">
        <f>'[7]Cumulative Stats'!G125</f>
        <v>0</v>
      </c>
      <c r="H86">
        <f>'[7]Cumulative Stats'!H125</f>
        <v>0</v>
      </c>
    </row>
    <row r="87" spans="1:8" ht="12.75">
      <c r="A87" t="str">
        <f>'[2]Cumulative Stats'!A121</f>
        <v>Bass</v>
      </c>
      <c r="B87" s="11" t="s">
        <v>109</v>
      </c>
      <c r="C87">
        <f>'[2]Cumulative Stats'!C121</f>
        <v>1</v>
      </c>
      <c r="D87">
        <f>'[2]Cumulative Stats'!D121</f>
        <v>24</v>
      </c>
      <c r="E87">
        <f>'[2]Cumulative Stats'!E121</f>
        <v>24</v>
      </c>
      <c r="F87">
        <f>'[2]Cumulative Stats'!F121</f>
        <v>24</v>
      </c>
      <c r="G87">
        <f>'[2]Cumulative Stats'!G121</f>
        <v>0</v>
      </c>
      <c r="H87">
        <f>'[2]Cumulative Stats'!H121</f>
        <v>0</v>
      </c>
    </row>
    <row r="88" spans="1:8" ht="12.75">
      <c r="A88" t="str">
        <f>'[3]Cumulative Stats'!A123</f>
        <v>C. Harris</v>
      </c>
      <c r="B88" s="11" t="s">
        <v>110</v>
      </c>
      <c r="C88">
        <f>'[3]Cumulative Stats'!C123</f>
        <v>1</v>
      </c>
      <c r="D88">
        <f>'[3]Cumulative Stats'!D123</f>
        <v>21</v>
      </c>
      <c r="E88">
        <f>'[3]Cumulative Stats'!E123</f>
        <v>21</v>
      </c>
      <c r="F88">
        <f>'[3]Cumulative Stats'!F123</f>
        <v>21</v>
      </c>
      <c r="G88">
        <f>'[3]Cumulative Stats'!G123</f>
        <v>0</v>
      </c>
      <c r="H88">
        <f>'[3]Cumulative Stats'!H123</f>
        <v>0</v>
      </c>
    </row>
    <row r="89" spans="1:8" ht="12.75">
      <c r="A89" t="str">
        <f>'[9]Cumulative Stats'!A126</f>
        <v>Valkenberg</v>
      </c>
      <c r="B89" s="11" t="s">
        <v>116</v>
      </c>
      <c r="C89">
        <f>'[9]Cumulative Stats'!C126</f>
        <v>1</v>
      </c>
      <c r="D89">
        <f>'[9]Cumulative Stats'!D126</f>
        <v>16</v>
      </c>
      <c r="E89">
        <f>'[9]Cumulative Stats'!E126</f>
        <v>16</v>
      </c>
      <c r="F89">
        <f>'[9]Cumulative Stats'!F126</f>
        <v>16</v>
      </c>
      <c r="G89">
        <f>'[9]Cumulative Stats'!G126</f>
        <v>0</v>
      </c>
      <c r="H89">
        <f>'[9]Cumulative Stats'!H126</f>
        <v>0</v>
      </c>
    </row>
    <row r="90" spans="1:8" ht="12.75">
      <c r="A90" t="str">
        <f>'[12]Cumulative Stats'!A120</f>
        <v>E. Jackson</v>
      </c>
      <c r="B90" s="11" t="s">
        <v>119</v>
      </c>
      <c r="C90">
        <f>'[12]Cumulative Stats'!C120</f>
        <v>1</v>
      </c>
      <c r="D90">
        <f>'[12]Cumulative Stats'!D120</f>
        <v>27</v>
      </c>
      <c r="E90">
        <f>'[12]Cumulative Stats'!E120</f>
        <v>27</v>
      </c>
      <c r="F90">
        <f>'[12]Cumulative Stats'!F120</f>
        <v>27</v>
      </c>
      <c r="G90">
        <f>'[12]Cumulative Stats'!G120</f>
        <v>0</v>
      </c>
      <c r="H90">
        <f>'[12]Cumulative Stats'!H120</f>
        <v>0</v>
      </c>
    </row>
    <row r="91" spans="1:8" ht="12.75">
      <c r="A91" t="str">
        <f>'[1]Cumulative Stats'!A115</f>
        <v>Reaves</v>
      </c>
      <c r="B91" s="11" t="s">
        <v>108</v>
      </c>
      <c r="C91">
        <f>'[1]Cumulative Stats'!C115</f>
        <v>1</v>
      </c>
      <c r="D91">
        <f>'[1]Cumulative Stats'!D115</f>
        <v>0</v>
      </c>
      <c r="E91">
        <f>'[1]Cumulative Stats'!E115</f>
        <v>0</v>
      </c>
      <c r="F91">
        <f>'[1]Cumulative Stats'!F115</f>
        <v>0</v>
      </c>
      <c r="G91">
        <f>'[1]Cumulative Stats'!G115</f>
        <v>0</v>
      </c>
      <c r="H91">
        <f>'[1]Cumulative Stats'!H115</f>
        <v>0</v>
      </c>
    </row>
    <row r="92" spans="1:8" ht="12.75">
      <c r="A92" t="str">
        <f>'[6]Cumulative Stats'!A120</f>
        <v>Osborn</v>
      </c>
      <c r="B92" s="11" t="s">
        <v>113</v>
      </c>
      <c r="C92">
        <f>'[6]Cumulative Stats'!C120</f>
        <v>1</v>
      </c>
      <c r="D92">
        <f>'[6]Cumulative Stats'!D120</f>
        <v>20</v>
      </c>
      <c r="E92">
        <f>'[6]Cumulative Stats'!E120</f>
        <v>20</v>
      </c>
      <c r="F92">
        <f>'[6]Cumulative Stats'!F120</f>
        <v>20</v>
      </c>
      <c r="G92">
        <f>'[6]Cumulative Stats'!G120</f>
        <v>0</v>
      </c>
      <c r="H92">
        <f>'[6]Cumulative Stats'!H120</f>
        <v>0</v>
      </c>
    </row>
    <row r="93" ht="12.75">
      <c r="B93" s="11"/>
    </row>
    <row r="94" ht="12.75">
      <c r="B94" s="11"/>
    </row>
    <row r="95" ht="12.75">
      <c r="B95" s="11"/>
    </row>
    <row r="96" ht="12.75">
      <c r="B96" s="11"/>
    </row>
    <row r="97" ht="12.75">
      <c r="B97" s="11"/>
    </row>
    <row r="98" ht="12.75">
      <c r="B98" s="11"/>
    </row>
    <row r="99" ht="12.75">
      <c r="B99" s="11"/>
    </row>
    <row r="100" ht="12.75">
      <c r="B100" s="11"/>
    </row>
    <row r="101" ht="12.75">
      <c r="B101" s="11"/>
    </row>
    <row r="102" ht="12.75">
      <c r="B102" s="11"/>
    </row>
    <row r="103" ht="12.75">
      <c r="B103" s="11"/>
    </row>
    <row r="104" ht="12.75">
      <c r="B104" s="11"/>
    </row>
    <row r="105" ht="12.75">
      <c r="B105" s="11"/>
    </row>
    <row r="106" ht="12.75">
      <c r="B106" s="11"/>
    </row>
    <row r="107" ht="12.75">
      <c r="B107" s="11"/>
    </row>
    <row r="108" ht="12.75">
      <c r="B108" s="11"/>
    </row>
  </sheetData>
  <sheetProtection/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M68"/>
  <sheetViews>
    <sheetView zoomScale="98" zoomScaleNormal="98" zoomScalePageLayoutView="0" workbookViewId="0" topLeftCell="A1">
      <pane xSplit="7" ySplit="11" topLeftCell="H27" activePane="bottomRight" state="frozen"/>
      <selection pane="topLeft" activeCell="A1" sqref="A1"/>
      <selection pane="topRight" activeCell="H1" sqref="H1"/>
      <selection pane="bottomLeft" activeCell="A12" sqref="A12"/>
      <selection pane="bottomRight" activeCell="H12" sqref="H12"/>
    </sheetView>
  </sheetViews>
  <sheetFormatPr defaultColWidth="9.140625" defaultRowHeight="12.75"/>
  <cols>
    <col min="1" max="1" width="14.8515625" style="0" customWidth="1"/>
    <col min="4" max="16" width="5.28125" style="0" customWidth="1"/>
    <col min="21" max="21" width="11.7109375" style="0" customWidth="1"/>
  </cols>
  <sheetData>
    <row r="1" spans="1:2" ht="12.75">
      <c r="A1" t="s">
        <v>0</v>
      </c>
      <c r="B1" s="1">
        <v>91</v>
      </c>
    </row>
    <row r="2" spans="1:26" ht="12.75">
      <c r="A2" s="1" t="s">
        <v>1</v>
      </c>
      <c r="B2" t="s">
        <v>2</v>
      </c>
      <c r="D2" s="1" t="s">
        <v>108</v>
      </c>
      <c r="E2" s="1" t="s">
        <v>109</v>
      </c>
      <c r="F2" s="1" t="s">
        <v>110</v>
      </c>
      <c r="G2" s="1" t="s">
        <v>111</v>
      </c>
      <c r="H2" s="1" t="s">
        <v>112</v>
      </c>
      <c r="I2" s="1" t="s">
        <v>113</v>
      </c>
      <c r="J2" s="1" t="s">
        <v>114</v>
      </c>
      <c r="K2" s="1" t="s">
        <v>115</v>
      </c>
      <c r="L2" s="1" t="s">
        <v>116</v>
      </c>
      <c r="M2" s="1" t="s">
        <v>117</v>
      </c>
      <c r="N2" s="1" t="s">
        <v>118</v>
      </c>
      <c r="O2" s="1" t="s">
        <v>119</v>
      </c>
      <c r="P2" s="1" t="s">
        <v>120</v>
      </c>
      <c r="Q2" s="1"/>
      <c r="R2" s="1" t="s">
        <v>89</v>
      </c>
      <c r="S2" s="1" t="s">
        <v>90</v>
      </c>
      <c r="U2" s="1"/>
      <c r="V2" s="1"/>
      <c r="W2" s="1"/>
      <c r="X2" s="1"/>
      <c r="Y2" s="1"/>
      <c r="Z2" s="1"/>
    </row>
    <row r="3" spans="21:26" ht="12.75">
      <c r="U3" s="4"/>
      <c r="Y3" s="7"/>
      <c r="Z3" s="8"/>
    </row>
    <row r="4" spans="21:26" ht="12.75">
      <c r="U4" s="4"/>
      <c r="Y4" s="7"/>
      <c r="Z4" s="8"/>
    </row>
    <row r="5" spans="1:26" ht="12.75">
      <c r="A5" s="2" t="s">
        <v>3</v>
      </c>
      <c r="D5">
        <f>'[1]Cumulative Stats'!D6</f>
        <v>251</v>
      </c>
      <c r="E5">
        <f>'[2]Cumulative Stats'!D6</f>
        <v>239</v>
      </c>
      <c r="F5">
        <f>'[3]Cumulative Stats'!D6</f>
        <v>298</v>
      </c>
      <c r="G5">
        <f>'[4]Cumulative Stats'!D6</f>
        <v>226</v>
      </c>
      <c r="H5">
        <f>'[5]Cumulative Stats'!D6</f>
        <v>215</v>
      </c>
      <c r="I5">
        <f>'[6]Cumulative Stats'!D6</f>
        <v>264</v>
      </c>
      <c r="J5">
        <f>'[7]Cumulative Stats'!D6</f>
        <v>206</v>
      </c>
      <c r="K5">
        <f>'[8]Cumulative Stats'!D6</f>
        <v>216</v>
      </c>
      <c r="L5">
        <f>'[9]Cumulative Stats'!D6</f>
        <v>216</v>
      </c>
      <c r="M5">
        <f>'[10]Cumulative Stats'!D6</f>
        <v>216</v>
      </c>
      <c r="N5">
        <f>'[11]Cumulative Stats'!D6</f>
        <v>226</v>
      </c>
      <c r="O5">
        <f>'[12]Cumulative Stats'!D6</f>
        <v>227</v>
      </c>
      <c r="P5">
        <f>'[13]Cumulative Stats'!D6</f>
        <v>193</v>
      </c>
      <c r="Q5">
        <f>SUM(D5:P5)</f>
        <v>2993</v>
      </c>
      <c r="R5" s="7">
        <f>Q5/$B$1</f>
        <v>32.89010989010989</v>
      </c>
      <c r="S5" s="7">
        <f>3041/91</f>
        <v>33.417582417582416</v>
      </c>
      <c r="U5" s="4"/>
      <c r="Y5" s="7"/>
      <c r="Z5" s="8"/>
    </row>
    <row r="6" spans="1:26" ht="12.75">
      <c r="A6" s="2" t="s">
        <v>102</v>
      </c>
      <c r="D6">
        <f>'[1]Cumulative Stats'!D7</f>
        <v>113</v>
      </c>
      <c r="E6">
        <f>'[2]Cumulative Stats'!D7</f>
        <v>96</v>
      </c>
      <c r="F6">
        <f>'[3]Cumulative Stats'!D7</f>
        <v>139</v>
      </c>
      <c r="G6">
        <f>'[4]Cumulative Stats'!D7</f>
        <v>83</v>
      </c>
      <c r="H6">
        <f>'[5]Cumulative Stats'!D7</f>
        <v>92</v>
      </c>
      <c r="I6">
        <f>'[6]Cumulative Stats'!D7</f>
        <v>104</v>
      </c>
      <c r="J6">
        <f>'[7]Cumulative Stats'!D7</f>
        <v>91</v>
      </c>
      <c r="K6">
        <f>'[8]Cumulative Stats'!D7</f>
        <v>90</v>
      </c>
      <c r="L6">
        <f>'[9]Cumulative Stats'!D7</f>
        <v>95</v>
      </c>
      <c r="M6">
        <f>'[10]Cumulative Stats'!D7</f>
        <v>110</v>
      </c>
      <c r="N6">
        <f>'[11]Cumulative Stats'!D7</f>
        <v>102</v>
      </c>
      <c r="O6">
        <f>'[12]Cumulative Stats'!D7</f>
        <v>129</v>
      </c>
      <c r="P6">
        <f>'[13]Cumulative Stats'!D7</f>
        <v>89</v>
      </c>
      <c r="Q6">
        <f>SUM(D6:P6)</f>
        <v>1333</v>
      </c>
      <c r="R6" s="7">
        <f>Q6/$B$1</f>
        <v>14.648351648351648</v>
      </c>
      <c r="S6" s="7">
        <f>1321/91</f>
        <v>14.516483516483516</v>
      </c>
      <c r="U6" s="4"/>
      <c r="Y6" s="7"/>
      <c r="Z6" s="8"/>
    </row>
    <row r="7" spans="1:26" ht="12.75">
      <c r="A7" s="2" t="s">
        <v>103</v>
      </c>
      <c r="D7">
        <f>'[1]Cumulative Stats'!D8</f>
        <v>114</v>
      </c>
      <c r="E7">
        <f>'[2]Cumulative Stats'!D8</f>
        <v>128</v>
      </c>
      <c r="F7">
        <f>'[3]Cumulative Stats'!D8</f>
        <v>141</v>
      </c>
      <c r="G7">
        <f>'[4]Cumulative Stats'!D8</f>
        <v>119</v>
      </c>
      <c r="H7">
        <f>'[5]Cumulative Stats'!D8</f>
        <v>107</v>
      </c>
      <c r="I7">
        <f>'[6]Cumulative Stats'!D8</f>
        <v>140</v>
      </c>
      <c r="J7">
        <f>'[7]Cumulative Stats'!D8</f>
        <v>91</v>
      </c>
      <c r="K7">
        <f>'[8]Cumulative Stats'!D8</f>
        <v>103</v>
      </c>
      <c r="L7">
        <f>'[9]Cumulative Stats'!D8</f>
        <v>105</v>
      </c>
      <c r="M7">
        <f>'[10]Cumulative Stats'!D8</f>
        <v>93</v>
      </c>
      <c r="N7">
        <f>'[11]Cumulative Stats'!D8</f>
        <v>105</v>
      </c>
      <c r="O7">
        <f>'[12]Cumulative Stats'!D8</f>
        <v>68</v>
      </c>
      <c r="P7">
        <f>'[13]Cumulative Stats'!D8</f>
        <v>83</v>
      </c>
      <c r="Q7">
        <f>SUM(D7:P7)</f>
        <v>1397</v>
      </c>
      <c r="R7" s="7">
        <f>Q7/$B$1</f>
        <v>15.351648351648352</v>
      </c>
      <c r="S7" s="7">
        <f>1497/91</f>
        <v>16.45054945054945</v>
      </c>
      <c r="U7" s="4"/>
      <c r="Y7" s="7"/>
      <c r="Z7" s="8"/>
    </row>
    <row r="8" spans="1:26" ht="12.75">
      <c r="A8" s="2" t="s">
        <v>104</v>
      </c>
      <c r="D8">
        <f>'[1]Cumulative Stats'!D9</f>
        <v>24</v>
      </c>
      <c r="E8">
        <f>'[2]Cumulative Stats'!D9</f>
        <v>15</v>
      </c>
      <c r="F8">
        <f>'[3]Cumulative Stats'!D9</f>
        <v>18</v>
      </c>
      <c r="G8">
        <f>'[4]Cumulative Stats'!D9</f>
        <v>24</v>
      </c>
      <c r="H8">
        <f>'[5]Cumulative Stats'!D9</f>
        <v>16</v>
      </c>
      <c r="I8">
        <f>'[6]Cumulative Stats'!D9</f>
        <v>20</v>
      </c>
      <c r="J8">
        <f>'[7]Cumulative Stats'!D9</f>
        <v>24</v>
      </c>
      <c r="K8">
        <f>'[8]Cumulative Stats'!D9</f>
        <v>23</v>
      </c>
      <c r="L8">
        <f>'[9]Cumulative Stats'!D9</f>
        <v>16</v>
      </c>
      <c r="M8">
        <f>'[10]Cumulative Stats'!D9</f>
        <v>13</v>
      </c>
      <c r="N8">
        <f>'[11]Cumulative Stats'!D9</f>
        <v>19</v>
      </c>
      <c r="O8">
        <f>'[12]Cumulative Stats'!D9</f>
        <v>30</v>
      </c>
      <c r="P8">
        <f>'[13]Cumulative Stats'!D9</f>
        <v>21</v>
      </c>
      <c r="Q8">
        <f>SUM(D8:P8)</f>
        <v>263</v>
      </c>
      <c r="R8" s="7">
        <f>Q8/$B$1</f>
        <v>2.89010989010989</v>
      </c>
      <c r="S8" s="7">
        <f>223/91</f>
        <v>2.4505494505494507</v>
      </c>
      <c r="U8" s="4"/>
      <c r="Y8" s="7"/>
      <c r="Z8" s="8"/>
    </row>
    <row r="9" spans="1:39" s="12" customFormat="1" ht="12.75">
      <c r="A9" s="4"/>
      <c r="B9" s="4"/>
      <c r="C9" s="4"/>
      <c r="D9">
        <f>'[1]Cumulative Stats'!D10</f>
        <v>0</v>
      </c>
      <c r="E9"/>
      <c r="F9"/>
      <c r="G9"/>
      <c r="H9"/>
      <c r="I9"/>
      <c r="J9"/>
      <c r="K9"/>
      <c r="L9"/>
      <c r="M9"/>
      <c r="N9"/>
      <c r="O9"/>
      <c r="P9"/>
      <c r="Q9"/>
      <c r="R9" s="7"/>
      <c r="S9" s="7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</row>
    <row r="10" spans="1:26" ht="12.75">
      <c r="A10" t="s">
        <v>4</v>
      </c>
      <c r="D10">
        <f>'[1]Cumulative Stats'!D11</f>
        <v>456</v>
      </c>
      <c r="E10">
        <f>'[2]Cumulative Stats'!D11</f>
        <v>454</v>
      </c>
      <c r="F10">
        <f>'[3]Cumulative Stats'!D11</f>
        <v>532</v>
      </c>
      <c r="G10">
        <f>'[4]Cumulative Stats'!D11</f>
        <v>374</v>
      </c>
      <c r="H10">
        <f>'[5]Cumulative Stats'!D11</f>
        <v>450</v>
      </c>
      <c r="I10">
        <f>'[6]Cumulative Stats'!D11</f>
        <v>504</v>
      </c>
      <c r="J10">
        <f>'[7]Cumulative Stats'!D11</f>
        <v>393</v>
      </c>
      <c r="K10">
        <f>'[8]Cumulative Stats'!D11</f>
        <v>488</v>
      </c>
      <c r="L10">
        <f>'[9]Cumulative Stats'!D11</f>
        <v>424</v>
      </c>
      <c r="M10">
        <f>'[10]Cumulative Stats'!D11</f>
        <v>511</v>
      </c>
      <c r="N10">
        <f>'[11]Cumulative Stats'!D11</f>
        <v>449</v>
      </c>
      <c r="O10">
        <f>'[12]Cumulative Stats'!D11</f>
        <v>480</v>
      </c>
      <c r="P10">
        <f>'[13]Cumulative Stats'!D11</f>
        <v>407</v>
      </c>
      <c r="Q10">
        <f aca="true" t="shared" si="0" ref="Q10:Q66">SUM(D10:P10)</f>
        <v>5922</v>
      </c>
      <c r="R10" s="7">
        <f>Q10/$B$1</f>
        <v>65.07692307692308</v>
      </c>
      <c r="S10" s="7">
        <f>6081/91</f>
        <v>66.82417582417582</v>
      </c>
      <c r="U10" s="4"/>
      <c r="Y10" s="7"/>
      <c r="Z10" s="8"/>
    </row>
    <row r="11" spans="1:26" ht="12.75">
      <c r="A11" t="s">
        <v>5</v>
      </c>
      <c r="D11">
        <f>'[1]Cumulative Stats'!D12</f>
        <v>2434</v>
      </c>
      <c r="E11">
        <f>'[2]Cumulative Stats'!D12</f>
        <v>1637</v>
      </c>
      <c r="F11">
        <f>'[3]Cumulative Stats'!D12</f>
        <v>2494</v>
      </c>
      <c r="G11">
        <f>'[4]Cumulative Stats'!D12</f>
        <v>1444</v>
      </c>
      <c r="H11">
        <f>'[5]Cumulative Stats'!D12</f>
        <v>1541</v>
      </c>
      <c r="I11">
        <f>'[6]Cumulative Stats'!D12</f>
        <v>1982</v>
      </c>
      <c r="J11">
        <f>'[7]Cumulative Stats'!D12</f>
        <v>1480</v>
      </c>
      <c r="K11">
        <f>'[8]Cumulative Stats'!D12</f>
        <v>1660</v>
      </c>
      <c r="L11">
        <f>'[9]Cumulative Stats'!D12</f>
        <v>1642</v>
      </c>
      <c r="M11">
        <f>'[10]Cumulative Stats'!D12</f>
        <v>2104</v>
      </c>
      <c r="N11">
        <f>'[11]Cumulative Stats'!D12</f>
        <v>1789</v>
      </c>
      <c r="O11">
        <f>'[12]Cumulative Stats'!D12</f>
        <v>2254</v>
      </c>
      <c r="P11">
        <f>'[13]Cumulative Stats'!D12</f>
        <v>1627</v>
      </c>
      <c r="Q11">
        <f t="shared" si="0"/>
        <v>24088</v>
      </c>
      <c r="R11" s="7">
        <f>Q11/$B$1</f>
        <v>264.7032967032967</v>
      </c>
      <c r="S11" s="7">
        <f>22656/91</f>
        <v>248.96703296703296</v>
      </c>
      <c r="U11" s="4"/>
      <c r="Y11" s="7"/>
      <c r="Z11" s="8"/>
    </row>
    <row r="12" spans="1:26" ht="12.75">
      <c r="A12" s="2" t="s">
        <v>6</v>
      </c>
      <c r="D12">
        <f>'[1]Cumulative Stats'!D13</f>
        <v>5.337719298245614</v>
      </c>
      <c r="E12">
        <f>'[2]Cumulative Stats'!D13</f>
        <v>3.605726872246696</v>
      </c>
      <c r="F12">
        <f>'[3]Cumulative Stats'!D13</f>
        <v>4.68796992481203</v>
      </c>
      <c r="G12">
        <f>'[4]Cumulative Stats'!D13</f>
        <v>3.8609625668449197</v>
      </c>
      <c r="H12">
        <f>'[5]Cumulative Stats'!D13</f>
        <v>3.4244444444444446</v>
      </c>
      <c r="I12">
        <f>'[6]Cumulative Stats'!D13</f>
        <v>3.9325396825396823</v>
      </c>
      <c r="J12">
        <f>'[7]Cumulative Stats'!D13</f>
        <v>3.7659033078880406</v>
      </c>
      <c r="K12">
        <f>'[8]Cumulative Stats'!D13</f>
        <v>3.401639344262295</v>
      </c>
      <c r="L12">
        <f>'[9]Cumulative Stats'!D13</f>
        <v>3.8726415094339623</v>
      </c>
      <c r="M12">
        <f>'[10]Cumulative Stats'!D13</f>
        <v>4.117416829745597</v>
      </c>
      <c r="N12">
        <f>'[11]Cumulative Stats'!D13</f>
        <v>3.9844097995545655</v>
      </c>
      <c r="O12">
        <f>'[12]Cumulative Stats'!D13</f>
        <v>4.695833333333334</v>
      </c>
      <c r="P12">
        <f>'[13]Cumulative Stats'!D13</f>
        <v>3.9975429975429977</v>
      </c>
      <c r="Q12">
        <f t="shared" si="0"/>
        <v>52.684749910894176</v>
      </c>
      <c r="R12" s="7">
        <f>R11/R10</f>
        <v>4.067544748395812</v>
      </c>
      <c r="S12" s="7">
        <f>S11/S10</f>
        <v>3.725703009373458</v>
      </c>
      <c r="U12" s="4"/>
      <c r="Y12" s="7"/>
      <c r="Z12" s="8"/>
    </row>
    <row r="13" spans="4:26" ht="12.75">
      <c r="D13">
        <f>'[1]Cumulative Stats'!D14</f>
        <v>0</v>
      </c>
      <c r="E13">
        <f>'[2]Cumulative Stats'!D14</f>
        <v>0</v>
      </c>
      <c r="F13">
        <f>'[3]Cumulative Stats'!D14</f>
        <v>0</v>
      </c>
      <c r="G13">
        <f>'[4]Cumulative Stats'!D14</f>
        <v>0</v>
      </c>
      <c r="H13">
        <f>'[5]Cumulative Stats'!D14</f>
        <v>0</v>
      </c>
      <c r="I13">
        <f>'[6]Cumulative Stats'!D14</f>
        <v>0</v>
      </c>
      <c r="J13">
        <f>'[7]Cumulative Stats'!D14</f>
        <v>0</v>
      </c>
      <c r="K13">
        <f>'[8]Cumulative Stats'!D14</f>
        <v>0</v>
      </c>
      <c r="L13">
        <f>'[9]Cumulative Stats'!D14</f>
        <v>0</v>
      </c>
      <c r="M13">
        <f>'[10]Cumulative Stats'!D14</f>
        <v>0</v>
      </c>
      <c r="N13">
        <f>'[11]Cumulative Stats'!D14</f>
        <v>0</v>
      </c>
      <c r="O13">
        <f>'[12]Cumulative Stats'!D14</f>
        <v>0</v>
      </c>
      <c r="P13">
        <f>'[13]Cumulative Stats'!D14</f>
        <v>0</v>
      </c>
      <c r="Q13">
        <f t="shared" si="0"/>
        <v>0</v>
      </c>
      <c r="R13" s="7"/>
      <c r="S13" s="7"/>
      <c r="U13" s="4"/>
      <c r="Y13" s="7"/>
      <c r="Z13" s="8"/>
    </row>
    <row r="14" spans="1:26" ht="12.75">
      <c r="A14" t="s">
        <v>7</v>
      </c>
      <c r="D14">
        <f>'[1]Cumulative Stats'!D15</f>
        <v>376</v>
      </c>
      <c r="E14">
        <f>'[2]Cumulative Stats'!D15</f>
        <v>428</v>
      </c>
      <c r="F14">
        <f>'[3]Cumulative Stats'!D15</f>
        <v>393</v>
      </c>
      <c r="G14">
        <f>'[4]Cumulative Stats'!D15</f>
        <v>462</v>
      </c>
      <c r="H14">
        <f>'[5]Cumulative Stats'!D15</f>
        <v>391</v>
      </c>
      <c r="I14">
        <f>'[6]Cumulative Stats'!D15</f>
        <v>408</v>
      </c>
      <c r="J14">
        <f>'[7]Cumulative Stats'!D15</f>
        <v>373</v>
      </c>
      <c r="K14">
        <f>'[8]Cumulative Stats'!D15</f>
        <v>408</v>
      </c>
      <c r="L14">
        <f>'[9]Cumulative Stats'!D15</f>
        <v>391</v>
      </c>
      <c r="M14">
        <f>'[10]Cumulative Stats'!D15</f>
        <v>324</v>
      </c>
      <c r="N14">
        <f>'[11]Cumulative Stats'!D15</f>
        <v>341</v>
      </c>
      <c r="O14">
        <f>'[12]Cumulative Stats'!D15</f>
        <v>371</v>
      </c>
      <c r="P14">
        <f>'[13]Cumulative Stats'!D15</f>
        <v>354</v>
      </c>
      <c r="Q14">
        <f t="shared" si="0"/>
        <v>5020</v>
      </c>
      <c r="R14" s="7">
        <f>Q14/$B$1</f>
        <v>55.16483516483517</v>
      </c>
      <c r="S14" s="7">
        <f>5045/91</f>
        <v>55.43956043956044</v>
      </c>
      <c r="U14" s="4"/>
      <c r="Y14" s="7"/>
      <c r="Z14" s="8"/>
    </row>
    <row r="15" spans="1:19" ht="12.75">
      <c r="A15" t="s">
        <v>8</v>
      </c>
      <c r="D15">
        <f>'[1]Cumulative Stats'!D16</f>
        <v>196</v>
      </c>
      <c r="E15">
        <f>'[2]Cumulative Stats'!D16</f>
        <v>244</v>
      </c>
      <c r="F15">
        <f>'[3]Cumulative Stats'!D16</f>
        <v>207</v>
      </c>
      <c r="G15">
        <f>'[4]Cumulative Stats'!D16</f>
        <v>267</v>
      </c>
      <c r="H15">
        <f>'[5]Cumulative Stats'!D16</f>
        <v>207</v>
      </c>
      <c r="I15">
        <f>'[6]Cumulative Stats'!D16</f>
        <v>248</v>
      </c>
      <c r="J15">
        <f>'[7]Cumulative Stats'!D16</f>
        <v>192</v>
      </c>
      <c r="K15">
        <f>'[8]Cumulative Stats'!D16</f>
        <v>197</v>
      </c>
      <c r="L15">
        <f>'[9]Cumulative Stats'!D16</f>
        <v>184</v>
      </c>
      <c r="M15">
        <f>'[10]Cumulative Stats'!D16</f>
        <v>166</v>
      </c>
      <c r="N15">
        <f>'[11]Cumulative Stats'!D16</f>
        <v>149</v>
      </c>
      <c r="O15">
        <f>'[12]Cumulative Stats'!D16</f>
        <v>145</v>
      </c>
      <c r="P15">
        <f>'[13]Cumulative Stats'!D16</f>
        <v>184</v>
      </c>
      <c r="Q15">
        <f t="shared" si="0"/>
        <v>2586</v>
      </c>
      <c r="R15" s="7">
        <f>Q15/$B$1</f>
        <v>28.417582417582416</v>
      </c>
      <c r="S15" s="7">
        <f>2632/91</f>
        <v>28.923076923076923</v>
      </c>
    </row>
    <row r="16" spans="1:19" ht="12.75">
      <c r="A16" t="s">
        <v>9</v>
      </c>
      <c r="D16">
        <f>'[1]Cumulative Stats'!D17</f>
        <v>52.12765957446809</v>
      </c>
      <c r="E16">
        <f>'[2]Cumulative Stats'!D17</f>
        <v>57.009345794392516</v>
      </c>
      <c r="F16">
        <f>'[3]Cumulative Stats'!D17</f>
        <v>52.67175572519084</v>
      </c>
      <c r="G16">
        <f>'[4]Cumulative Stats'!D17</f>
        <v>57.7922077922078</v>
      </c>
      <c r="H16">
        <f>'[5]Cumulative Stats'!D17</f>
        <v>52.94117647058824</v>
      </c>
      <c r="I16">
        <f>'[6]Cumulative Stats'!D17</f>
        <v>60.78431372549019</v>
      </c>
      <c r="J16">
        <f>'[7]Cumulative Stats'!D17</f>
        <v>51.474530831099194</v>
      </c>
      <c r="K16">
        <f>'[8]Cumulative Stats'!D17</f>
        <v>48.28431372549019</v>
      </c>
      <c r="L16">
        <f>'[9]Cumulative Stats'!D17</f>
        <v>47.05882352941176</v>
      </c>
      <c r="M16">
        <f>'[10]Cumulative Stats'!D17</f>
        <v>51.23456790123457</v>
      </c>
      <c r="N16">
        <f>'[11]Cumulative Stats'!D17</f>
        <v>43.6950146627566</v>
      </c>
      <c r="O16">
        <f>'[12]Cumulative Stats'!D17</f>
        <v>39.083557951482476</v>
      </c>
      <c r="P16">
        <f>'[13]Cumulative Stats'!D17</f>
        <v>51.9774011299435</v>
      </c>
      <c r="R16" s="7">
        <f>R15/R14*100</f>
        <v>51.513944223107565</v>
      </c>
      <c r="S16" s="7">
        <f>S15/S14*100</f>
        <v>52.17046580773042</v>
      </c>
    </row>
    <row r="17" spans="1:19" ht="12.75">
      <c r="A17" t="s">
        <v>10</v>
      </c>
      <c r="D17">
        <f>'[1]Cumulative Stats'!D18</f>
        <v>2594</v>
      </c>
      <c r="E17">
        <f>'[2]Cumulative Stats'!D18</f>
        <v>3254</v>
      </c>
      <c r="F17">
        <f>'[3]Cumulative Stats'!D18</f>
        <v>2929</v>
      </c>
      <c r="G17">
        <f>'[4]Cumulative Stats'!D18</f>
        <v>2636</v>
      </c>
      <c r="H17">
        <f>'[5]Cumulative Stats'!D18</f>
        <v>2231</v>
      </c>
      <c r="I17">
        <f>'[6]Cumulative Stats'!D18</f>
        <v>3128</v>
      </c>
      <c r="J17">
        <f>'[7]Cumulative Stats'!D18</f>
        <v>2031</v>
      </c>
      <c r="K17">
        <f>'[8]Cumulative Stats'!D18</f>
        <v>1940</v>
      </c>
      <c r="L17">
        <f>'[9]Cumulative Stats'!D18</f>
        <v>2039</v>
      </c>
      <c r="M17">
        <f>'[10]Cumulative Stats'!D18</f>
        <v>2093</v>
      </c>
      <c r="N17">
        <f>'[11]Cumulative Stats'!D18</f>
        <v>2252</v>
      </c>
      <c r="O17">
        <f>'[12]Cumulative Stats'!D18</f>
        <v>1792</v>
      </c>
      <c r="P17">
        <f>'[13]Cumulative Stats'!D18</f>
        <v>1995</v>
      </c>
      <c r="Q17">
        <f t="shared" si="0"/>
        <v>30914</v>
      </c>
      <c r="R17" s="7">
        <f>Q17/$B$1</f>
        <v>339.7142857142857</v>
      </c>
      <c r="S17" s="7">
        <f>31298/91</f>
        <v>343.9340659340659</v>
      </c>
    </row>
    <row r="18" spans="1:19" ht="12.75">
      <c r="A18" t="s">
        <v>11</v>
      </c>
      <c r="D18">
        <f>'[1]Cumulative Stats'!D19</f>
        <v>23</v>
      </c>
      <c r="E18">
        <f>'[2]Cumulative Stats'!D19</f>
        <v>26</v>
      </c>
      <c r="F18">
        <f>'[3]Cumulative Stats'!D19</f>
        <v>41</v>
      </c>
      <c r="G18">
        <f>'[4]Cumulative Stats'!D19</f>
        <v>41</v>
      </c>
      <c r="H18">
        <f>'[5]Cumulative Stats'!D19</f>
        <v>28</v>
      </c>
      <c r="I18">
        <f>'[6]Cumulative Stats'!D19</f>
        <v>20</v>
      </c>
      <c r="J18">
        <f>'[7]Cumulative Stats'!D19</f>
        <v>35</v>
      </c>
      <c r="K18">
        <f>'[8]Cumulative Stats'!D19</f>
        <v>20</v>
      </c>
      <c r="L18">
        <f>'[9]Cumulative Stats'!D19</f>
        <v>42</v>
      </c>
      <c r="M18">
        <f>'[10]Cumulative Stats'!D19</f>
        <v>23</v>
      </c>
      <c r="N18">
        <f>'[11]Cumulative Stats'!D19</f>
        <v>37</v>
      </c>
      <c r="O18">
        <f>'[12]Cumulative Stats'!D19</f>
        <v>51</v>
      </c>
      <c r="P18">
        <f>'[13]Cumulative Stats'!D19</f>
        <v>53</v>
      </c>
      <c r="Q18">
        <f t="shared" si="0"/>
        <v>440</v>
      </c>
      <c r="R18" s="7">
        <f>Q18/$B$1</f>
        <v>4.835164835164835</v>
      </c>
      <c r="S18" s="7">
        <f>400/91</f>
        <v>4.395604395604396</v>
      </c>
    </row>
    <row r="19" spans="1:31" ht="12.75">
      <c r="A19" t="s">
        <v>12</v>
      </c>
      <c r="D19">
        <f>'[1]Cumulative Stats'!D20</f>
        <v>109</v>
      </c>
      <c r="E19">
        <f>'[2]Cumulative Stats'!D20</f>
        <v>182</v>
      </c>
      <c r="F19">
        <f>'[3]Cumulative Stats'!D20</f>
        <v>216</v>
      </c>
      <c r="G19">
        <f>'[4]Cumulative Stats'!D20</f>
        <v>345</v>
      </c>
      <c r="H19">
        <f>'[5]Cumulative Stats'!D20</f>
        <v>199</v>
      </c>
      <c r="I19">
        <f>'[6]Cumulative Stats'!D20</f>
        <v>117</v>
      </c>
      <c r="J19">
        <f>'[7]Cumulative Stats'!D20</f>
        <v>196</v>
      </c>
      <c r="K19">
        <f>'[8]Cumulative Stats'!D20</f>
        <v>90</v>
      </c>
      <c r="L19">
        <f>'[9]Cumulative Stats'!D20</f>
        <v>277</v>
      </c>
      <c r="M19">
        <f>'[10]Cumulative Stats'!D20</f>
        <v>62</v>
      </c>
      <c r="N19">
        <f>'[11]Cumulative Stats'!D20</f>
        <v>249</v>
      </c>
      <c r="O19">
        <f>'[12]Cumulative Stats'!D20</f>
        <v>347</v>
      </c>
      <c r="P19">
        <f>'[13]Cumulative Stats'!D20</f>
        <v>360</v>
      </c>
      <c r="Q19">
        <f t="shared" si="0"/>
        <v>2749</v>
      </c>
      <c r="R19" s="7">
        <f>Q19/$B$1</f>
        <v>30.208791208791208</v>
      </c>
      <c r="S19" s="7">
        <f>3191/91</f>
        <v>35.065934065934066</v>
      </c>
      <c r="U19" s="4"/>
      <c r="Z19" s="7"/>
      <c r="AE19">
        <f>13*14</f>
        <v>182</v>
      </c>
    </row>
    <row r="20" spans="1:26" ht="12.75">
      <c r="A20" t="s">
        <v>13</v>
      </c>
      <c r="D20">
        <f>'[1]Cumulative Stats'!D21</f>
        <v>2485</v>
      </c>
      <c r="E20">
        <f>'[2]Cumulative Stats'!D21</f>
        <v>3072</v>
      </c>
      <c r="F20">
        <f>'[3]Cumulative Stats'!D21</f>
        <v>2713</v>
      </c>
      <c r="G20">
        <f>'[4]Cumulative Stats'!D21</f>
        <v>2291</v>
      </c>
      <c r="H20">
        <f>'[5]Cumulative Stats'!D21</f>
        <v>2032</v>
      </c>
      <c r="I20">
        <f>'[6]Cumulative Stats'!D21</f>
        <v>3011</v>
      </c>
      <c r="J20">
        <f>'[7]Cumulative Stats'!D21</f>
        <v>1835</v>
      </c>
      <c r="K20">
        <f>'[8]Cumulative Stats'!D21</f>
        <v>1850</v>
      </c>
      <c r="L20">
        <f>'[9]Cumulative Stats'!D21</f>
        <v>1762</v>
      </c>
      <c r="M20">
        <f>'[10]Cumulative Stats'!D21</f>
        <v>2031</v>
      </c>
      <c r="N20">
        <f>'[11]Cumulative Stats'!D21</f>
        <v>2003</v>
      </c>
      <c r="O20">
        <f>'[12]Cumulative Stats'!D21</f>
        <v>1445</v>
      </c>
      <c r="P20">
        <f>'[13]Cumulative Stats'!D21</f>
        <v>1635</v>
      </c>
      <c r="Q20">
        <f t="shared" si="0"/>
        <v>28165</v>
      </c>
      <c r="R20" s="7">
        <f>Q20/$B$1</f>
        <v>309.5054945054945</v>
      </c>
      <c r="S20" s="7">
        <f>28170/91</f>
        <v>309.56043956043953</v>
      </c>
      <c r="U20" s="4"/>
      <c r="Y20" s="7"/>
      <c r="Z20" s="8"/>
    </row>
    <row r="21" spans="1:26" ht="12.75">
      <c r="A21" t="s">
        <v>14</v>
      </c>
      <c r="D21">
        <f>'[1]Cumulative Stats'!D22</f>
        <v>6.228070175438597</v>
      </c>
      <c r="E21">
        <f>'[2]Cumulative Stats'!D22</f>
        <v>6.766519823788546</v>
      </c>
      <c r="F21">
        <f>'[3]Cumulative Stats'!D22</f>
        <v>6.251152073732719</v>
      </c>
      <c r="G21">
        <f>'[4]Cumulative Stats'!D22</f>
        <v>4.5546719681908545</v>
      </c>
      <c r="H21">
        <f>'[5]Cumulative Stats'!D22</f>
        <v>4.84964200477327</v>
      </c>
      <c r="I21">
        <f>'[6]Cumulative Stats'!D22</f>
        <v>7.035046728971962</v>
      </c>
      <c r="J21">
        <f>'[7]Cumulative Stats'!D22</f>
        <v>4.497549019607843</v>
      </c>
      <c r="K21">
        <f>'[8]Cumulative Stats'!D22</f>
        <v>4.322429906542056</v>
      </c>
      <c r="L21">
        <f>'[9]Cumulative Stats'!D22</f>
        <v>4.069284064665127</v>
      </c>
      <c r="M21">
        <f>'[10]Cumulative Stats'!D22</f>
        <v>5.8530259365994235</v>
      </c>
      <c r="N21">
        <f>'[11]Cumulative Stats'!D22</f>
        <v>5.298941798941799</v>
      </c>
      <c r="O21">
        <f>'[12]Cumulative Stats'!D22</f>
        <v>3.424170616113744</v>
      </c>
      <c r="P21">
        <f>'[13]Cumulative Stats'!D22</f>
        <v>4.017199017199017</v>
      </c>
      <c r="R21" s="7">
        <f>R20/(R14+R18)</f>
        <v>5.158424908424908</v>
      </c>
      <c r="S21" s="7">
        <v>5.1</v>
      </c>
      <c r="U21" s="4"/>
      <c r="Z21" s="7"/>
    </row>
    <row r="22" spans="1:25" ht="12.75">
      <c r="A22" t="s">
        <v>15</v>
      </c>
      <c r="D22">
        <f>'[1]Cumulative Stats'!D23</f>
        <v>13.23469387755102</v>
      </c>
      <c r="E22">
        <f>'[2]Cumulative Stats'!D23</f>
        <v>13.336065573770492</v>
      </c>
      <c r="F22">
        <f>'[3]Cumulative Stats'!D23</f>
        <v>14.14975845410628</v>
      </c>
      <c r="G22">
        <f>'[4]Cumulative Stats'!D23</f>
        <v>9.872659176029963</v>
      </c>
      <c r="H22">
        <f>'[5]Cumulative Stats'!D23</f>
        <v>10.777777777777779</v>
      </c>
      <c r="I22">
        <f>'[6]Cumulative Stats'!D23</f>
        <v>12.612903225806452</v>
      </c>
      <c r="J22">
        <f>'[7]Cumulative Stats'!D23</f>
        <v>10.578125</v>
      </c>
      <c r="K22">
        <f>'[8]Cumulative Stats'!D23</f>
        <v>9.847715736040609</v>
      </c>
      <c r="L22">
        <f>'[9]Cumulative Stats'!D23</f>
        <v>11.081521739130435</v>
      </c>
      <c r="M22">
        <f>'[10]Cumulative Stats'!D23</f>
        <v>12.608433734939759</v>
      </c>
      <c r="N22">
        <f>'[11]Cumulative Stats'!D23</f>
        <v>15.114093959731544</v>
      </c>
      <c r="O22">
        <f>'[12]Cumulative Stats'!D23</f>
        <v>12.358620689655172</v>
      </c>
      <c r="P22">
        <f>'[13]Cumulative Stats'!D23</f>
        <v>10.842391304347826</v>
      </c>
      <c r="R22" s="7">
        <f>R20/R15</f>
        <v>10.891337973704562</v>
      </c>
      <c r="S22" s="7">
        <f>S17/S15</f>
        <v>11.891337386018236</v>
      </c>
      <c r="U22" s="4"/>
      <c r="Y22" s="7"/>
    </row>
    <row r="23" spans="4:25" ht="12.75">
      <c r="D23">
        <f>'[1]Cumulative Stats'!D24</f>
        <v>0</v>
      </c>
      <c r="E23">
        <f>'[2]Cumulative Stats'!D24</f>
        <v>0</v>
      </c>
      <c r="F23">
        <f>'[3]Cumulative Stats'!D24</f>
        <v>0</v>
      </c>
      <c r="G23">
        <f>'[4]Cumulative Stats'!D24</f>
        <v>0</v>
      </c>
      <c r="H23">
        <f>'[5]Cumulative Stats'!D24</f>
        <v>0</v>
      </c>
      <c r="I23">
        <f>'[6]Cumulative Stats'!D24</f>
        <v>0</v>
      </c>
      <c r="J23">
        <f>'[7]Cumulative Stats'!D24</f>
        <v>0</v>
      </c>
      <c r="K23">
        <f>'[8]Cumulative Stats'!D24</f>
        <v>0</v>
      </c>
      <c r="L23">
        <f>'[9]Cumulative Stats'!D24</f>
        <v>0</v>
      </c>
      <c r="M23">
        <f>'[10]Cumulative Stats'!D24</f>
        <v>0</v>
      </c>
      <c r="N23">
        <f>'[11]Cumulative Stats'!D24</f>
        <v>0</v>
      </c>
      <c r="O23">
        <f>'[12]Cumulative Stats'!D24</f>
        <v>0</v>
      </c>
      <c r="P23">
        <f>'[13]Cumulative Stats'!D24</f>
        <v>0</v>
      </c>
      <c r="R23" s="7"/>
      <c r="S23" s="7"/>
      <c r="U23" s="4"/>
      <c r="Y23" s="7"/>
    </row>
    <row r="24" spans="1:25" ht="12.75">
      <c r="A24" t="s">
        <v>16</v>
      </c>
      <c r="D24">
        <f>'[1]Cumulative Stats'!D25</f>
        <v>0</v>
      </c>
      <c r="E24">
        <f>'[2]Cumulative Stats'!D25</f>
        <v>0</v>
      </c>
      <c r="F24">
        <f>'[3]Cumulative Stats'!D25</f>
        <v>0</v>
      </c>
      <c r="G24">
        <f>'[4]Cumulative Stats'!D25</f>
        <v>0</v>
      </c>
      <c r="H24">
        <f>'[5]Cumulative Stats'!D25</f>
        <v>0</v>
      </c>
      <c r="I24">
        <f>'[6]Cumulative Stats'!D25</f>
        <v>0</v>
      </c>
      <c r="J24">
        <f>'[7]Cumulative Stats'!D25</f>
        <v>0</v>
      </c>
      <c r="K24">
        <f>'[8]Cumulative Stats'!D25</f>
        <v>0</v>
      </c>
      <c r="L24">
        <f>'[9]Cumulative Stats'!D25</f>
        <v>0</v>
      </c>
      <c r="M24">
        <f>'[10]Cumulative Stats'!D25</f>
        <v>0</v>
      </c>
      <c r="N24">
        <f>'[11]Cumulative Stats'!D25</f>
        <v>0</v>
      </c>
      <c r="O24">
        <f>'[12]Cumulative Stats'!D25</f>
        <v>0</v>
      </c>
      <c r="P24">
        <f>'[13]Cumulative Stats'!D25</f>
        <v>0</v>
      </c>
      <c r="R24" s="7"/>
      <c r="S24" s="7"/>
      <c r="U24" s="4"/>
      <c r="Y24" s="7"/>
    </row>
    <row r="25" spans="1:25" ht="12.75">
      <c r="A25" t="s">
        <v>17</v>
      </c>
      <c r="D25">
        <f>'[1]Cumulative Stats'!D26</f>
        <v>4919</v>
      </c>
      <c r="E25">
        <f>'[2]Cumulative Stats'!D26</f>
        <v>4709</v>
      </c>
      <c r="F25">
        <f>'[3]Cumulative Stats'!D26</f>
        <v>5207</v>
      </c>
      <c r="G25">
        <f>'[4]Cumulative Stats'!D26</f>
        <v>3735</v>
      </c>
      <c r="H25">
        <f>'[5]Cumulative Stats'!D26</f>
        <v>3573</v>
      </c>
      <c r="I25">
        <f>'[6]Cumulative Stats'!D26</f>
        <v>4993</v>
      </c>
      <c r="J25">
        <f>'[7]Cumulative Stats'!D26</f>
        <v>3315</v>
      </c>
      <c r="K25">
        <f>'[8]Cumulative Stats'!D26</f>
        <v>3510</v>
      </c>
      <c r="L25">
        <f>'[9]Cumulative Stats'!D26</f>
        <v>3404</v>
      </c>
      <c r="M25">
        <f>'[10]Cumulative Stats'!D26</f>
        <v>4135</v>
      </c>
      <c r="N25">
        <f>'[11]Cumulative Stats'!D26</f>
        <v>3792</v>
      </c>
      <c r="O25">
        <f>'[12]Cumulative Stats'!D26</f>
        <v>3699</v>
      </c>
      <c r="P25">
        <f>'[13]Cumulative Stats'!D26</f>
        <v>3262</v>
      </c>
      <c r="Q25">
        <f t="shared" si="0"/>
        <v>52253</v>
      </c>
      <c r="R25" s="7">
        <f>Q25/$B$1</f>
        <v>574.2087912087912</v>
      </c>
      <c r="S25" s="7">
        <f>50763/91</f>
        <v>557.8351648351648</v>
      </c>
      <c r="U25" s="4"/>
      <c r="Y25" s="7"/>
    </row>
    <row r="26" spans="1:25" ht="12.75">
      <c r="A26" t="s">
        <v>18</v>
      </c>
      <c r="D26">
        <f>'[1]Cumulative Stats'!D27</f>
        <v>49.481601951616184</v>
      </c>
      <c r="E26">
        <f>'[2]Cumulative Stats'!D27</f>
        <v>34.76321936716925</v>
      </c>
      <c r="F26">
        <f>'[3]Cumulative Stats'!D27</f>
        <v>47.89706164778183</v>
      </c>
      <c r="G26">
        <f>'[4]Cumulative Stats'!D27</f>
        <v>38.66131191432397</v>
      </c>
      <c r="H26">
        <f>'[5]Cumulative Stats'!D27</f>
        <v>43.129023229778895</v>
      </c>
      <c r="I26">
        <f>'[6]Cumulative Stats'!D27</f>
        <v>39.69557380332465</v>
      </c>
      <c r="J26">
        <f>'[7]Cumulative Stats'!D27</f>
        <v>44.645550527903474</v>
      </c>
      <c r="K26">
        <f>'[8]Cumulative Stats'!D27</f>
        <v>47.293447293447294</v>
      </c>
      <c r="L26">
        <f>'[9]Cumulative Stats'!D27</f>
        <v>48.2373678025852</v>
      </c>
      <c r="M26">
        <f>'[10]Cumulative Stats'!D27</f>
        <v>50.88270858524788</v>
      </c>
      <c r="N26">
        <f>'[11]Cumulative Stats'!D27</f>
        <v>47.17827004219409</v>
      </c>
      <c r="O26">
        <f>'[12]Cumulative Stats'!D27</f>
        <v>60.935387942687214</v>
      </c>
      <c r="P26">
        <f>'[13]Cumulative Stats'!D27</f>
        <v>49.87737584304108</v>
      </c>
      <c r="Q26">
        <f t="shared" si="0"/>
        <v>602.6778999511009</v>
      </c>
      <c r="R26" s="7"/>
      <c r="S26" s="7"/>
      <c r="U26" s="4"/>
      <c r="Y26" s="7"/>
    </row>
    <row r="27" spans="1:25" ht="12.75">
      <c r="A27" s="2" t="s">
        <v>19</v>
      </c>
      <c r="D27">
        <f>'[1]Cumulative Stats'!D28</f>
        <v>50.518398048383816</v>
      </c>
      <c r="E27">
        <f>'[2]Cumulative Stats'!D28</f>
        <v>65.23678063283074</v>
      </c>
      <c r="F27">
        <f>'[3]Cumulative Stats'!D28</f>
        <v>52.10293835221817</v>
      </c>
      <c r="G27">
        <f>'[4]Cumulative Stats'!D28</f>
        <v>61.33868808567604</v>
      </c>
      <c r="H27">
        <f>'[5]Cumulative Stats'!D28</f>
        <v>56.870976770221105</v>
      </c>
      <c r="I27">
        <f>'[6]Cumulative Stats'!D28</f>
        <v>60.304426196675344</v>
      </c>
      <c r="J27">
        <f>'[7]Cumulative Stats'!D28</f>
        <v>55.35444947209653</v>
      </c>
      <c r="K27">
        <f>'[8]Cumulative Stats'!D28</f>
        <v>52.70655270655271</v>
      </c>
      <c r="L27">
        <f>'[9]Cumulative Stats'!D28</f>
        <v>51.7626321974148</v>
      </c>
      <c r="M27">
        <f>'[10]Cumulative Stats'!D28</f>
        <v>49.11729141475212</v>
      </c>
      <c r="N27">
        <f>'[11]Cumulative Stats'!D28</f>
        <v>52.82172995780591</v>
      </c>
      <c r="O27">
        <f>'[12]Cumulative Stats'!D28</f>
        <v>39.064612057312786</v>
      </c>
      <c r="P27">
        <f>'[13]Cumulative Stats'!D28</f>
        <v>50.12262415695892</v>
      </c>
      <c r="Q27">
        <f t="shared" si="0"/>
        <v>697.3221000488991</v>
      </c>
      <c r="R27" s="7"/>
      <c r="S27" s="7"/>
      <c r="U27" s="4"/>
      <c r="Y27" s="7"/>
    </row>
    <row r="28" spans="4:25" ht="12.75">
      <c r="D28">
        <f>'[1]Cumulative Stats'!D29</f>
        <v>0</v>
      </c>
      <c r="E28">
        <f>'[2]Cumulative Stats'!D29</f>
        <v>0</v>
      </c>
      <c r="F28">
        <f>'[3]Cumulative Stats'!D29</f>
        <v>0</v>
      </c>
      <c r="G28">
        <f>'[4]Cumulative Stats'!D29</f>
        <v>0</v>
      </c>
      <c r="H28">
        <f>'[5]Cumulative Stats'!D29</f>
        <v>0</v>
      </c>
      <c r="I28">
        <f>'[6]Cumulative Stats'!D29</f>
        <v>0</v>
      </c>
      <c r="J28">
        <f>'[7]Cumulative Stats'!D29</f>
        <v>0</v>
      </c>
      <c r="K28">
        <f>'[8]Cumulative Stats'!D29</f>
        <v>0</v>
      </c>
      <c r="L28">
        <f>'[9]Cumulative Stats'!D29</f>
        <v>0</v>
      </c>
      <c r="M28">
        <f>'[10]Cumulative Stats'!D29</f>
        <v>0</v>
      </c>
      <c r="N28">
        <f>'[11]Cumulative Stats'!D29</f>
        <v>0</v>
      </c>
      <c r="O28">
        <f>'[12]Cumulative Stats'!D29</f>
        <v>0</v>
      </c>
      <c r="P28">
        <f>'[13]Cumulative Stats'!D29</f>
        <v>0</v>
      </c>
      <c r="R28" s="7"/>
      <c r="S28" s="7"/>
      <c r="U28" s="4"/>
      <c r="Y28" s="7"/>
    </row>
    <row r="29" spans="1:25" ht="12.75">
      <c r="A29" t="s">
        <v>20</v>
      </c>
      <c r="D29">
        <f>'[1]Cumulative Stats'!D30</f>
        <v>855</v>
      </c>
      <c r="E29">
        <f>'[2]Cumulative Stats'!D30</f>
        <v>908</v>
      </c>
      <c r="F29">
        <f>'[3]Cumulative Stats'!D30</f>
        <v>966</v>
      </c>
      <c r="G29">
        <f>'[4]Cumulative Stats'!D30</f>
        <v>877</v>
      </c>
      <c r="H29">
        <f>'[5]Cumulative Stats'!D30</f>
        <v>869</v>
      </c>
      <c r="I29">
        <f>'[6]Cumulative Stats'!D30</f>
        <v>932</v>
      </c>
      <c r="J29">
        <f>'[7]Cumulative Stats'!D30</f>
        <v>801</v>
      </c>
      <c r="K29">
        <f>'[8]Cumulative Stats'!D30</f>
        <v>916</v>
      </c>
      <c r="L29">
        <f>'[9]Cumulative Stats'!D30</f>
        <v>857</v>
      </c>
      <c r="M29">
        <f>'[10]Cumulative Stats'!D30</f>
        <v>858</v>
      </c>
      <c r="N29">
        <f>'[11]Cumulative Stats'!D30</f>
        <v>827</v>
      </c>
      <c r="O29">
        <f>'[12]Cumulative Stats'!D30</f>
        <v>902</v>
      </c>
      <c r="P29">
        <f>'[13]Cumulative Stats'!D30</f>
        <v>814</v>
      </c>
      <c r="Q29">
        <f t="shared" si="0"/>
        <v>11382</v>
      </c>
      <c r="R29" s="7">
        <f>Q29/$B$1</f>
        <v>125.07692307692308</v>
      </c>
      <c r="S29" s="7">
        <f>11526/91</f>
        <v>126.65934065934066</v>
      </c>
      <c r="U29" s="4"/>
      <c r="Y29" s="7"/>
    </row>
    <row r="30" spans="1:25" ht="12.75">
      <c r="A30" t="s">
        <v>21</v>
      </c>
      <c r="D30">
        <f>'[1]Cumulative Stats'!D31</f>
        <v>5.753216374269006</v>
      </c>
      <c r="E30">
        <f>'[2]Cumulative Stats'!D31</f>
        <v>5.186123348017621</v>
      </c>
      <c r="F30">
        <f>'[3]Cumulative Stats'!D31</f>
        <v>5.390269151138717</v>
      </c>
      <c r="G30">
        <f>'[4]Cumulative Stats'!D31</f>
        <v>4.258836944127708</v>
      </c>
      <c r="H30">
        <f>'[5]Cumulative Stats'!D31</f>
        <v>4.11162255466053</v>
      </c>
      <c r="I30">
        <f>'[6]Cumulative Stats'!D31</f>
        <v>5.3572961373390555</v>
      </c>
      <c r="J30">
        <f>'[7]Cumulative Stats'!D31</f>
        <v>4.138576779026217</v>
      </c>
      <c r="K30">
        <f>'[8]Cumulative Stats'!D31</f>
        <v>3.831877729257642</v>
      </c>
      <c r="L30">
        <f>'[9]Cumulative Stats'!D31</f>
        <v>3.971995332555426</v>
      </c>
      <c r="M30">
        <f>'[10]Cumulative Stats'!D31</f>
        <v>4.81934731934732</v>
      </c>
      <c r="N30">
        <f>'[11]Cumulative Stats'!D31</f>
        <v>4.585247883917775</v>
      </c>
      <c r="O30">
        <f>'[12]Cumulative Stats'!D31</f>
        <v>4.100886917960088</v>
      </c>
      <c r="P30">
        <f>'[13]Cumulative Stats'!D31</f>
        <v>4.007371007371007</v>
      </c>
      <c r="R30" s="7">
        <f>R25/R29</f>
        <v>4.590845194166228</v>
      </c>
      <c r="S30" s="7">
        <v>4.4</v>
      </c>
      <c r="U30" s="4"/>
      <c r="Y30" s="7"/>
    </row>
    <row r="31" spans="1:25" s="12" customFormat="1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 s="7"/>
      <c r="S31" s="7"/>
      <c r="T31" s="4"/>
      <c r="U31" s="4"/>
      <c r="V31" s="4"/>
      <c r="W31" s="4"/>
      <c r="X31" s="4"/>
      <c r="Y31" s="13"/>
    </row>
    <row r="32" spans="1:25" s="12" customFormat="1" ht="12.75">
      <c r="A32" t="s">
        <v>22</v>
      </c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 s="7"/>
      <c r="S32" s="7"/>
      <c r="T32" s="4"/>
      <c r="U32" s="4"/>
      <c r="V32" s="4"/>
      <c r="W32" s="4"/>
      <c r="X32" s="4"/>
      <c r="Y32" s="13"/>
    </row>
    <row r="33" spans="1:25" ht="12.75">
      <c r="A33" t="s">
        <v>23</v>
      </c>
      <c r="D33">
        <f>'[1]Cumulative Stats'!D34</f>
        <v>6</v>
      </c>
      <c r="E33">
        <f>'[2]Cumulative Stats'!D34</f>
        <v>7</v>
      </c>
      <c r="F33">
        <f>'[3]Cumulative Stats'!D34</f>
        <v>12</v>
      </c>
      <c r="G33">
        <f>'[4]Cumulative Stats'!D34</f>
        <v>21</v>
      </c>
      <c r="H33">
        <f>'[5]Cumulative Stats'!D34</f>
        <v>31</v>
      </c>
      <c r="I33">
        <f>'[6]Cumulative Stats'!D34</f>
        <v>11</v>
      </c>
      <c r="J33">
        <f>'[7]Cumulative Stats'!D34</f>
        <v>9</v>
      </c>
      <c r="K33">
        <f>'[8]Cumulative Stats'!D34</f>
        <v>17</v>
      </c>
      <c r="L33">
        <f>'[9]Cumulative Stats'!D34</f>
        <v>26</v>
      </c>
      <c r="M33">
        <f>'[10]Cumulative Stats'!D34</f>
        <v>10</v>
      </c>
      <c r="N33">
        <f>'[11]Cumulative Stats'!D34</f>
        <v>33</v>
      </c>
      <c r="O33">
        <f>'[12]Cumulative Stats'!D34</f>
        <v>17</v>
      </c>
      <c r="P33">
        <f>'[13]Cumulative Stats'!D34</f>
        <v>26</v>
      </c>
      <c r="Q33">
        <f t="shared" si="0"/>
        <v>226</v>
      </c>
      <c r="R33" s="7">
        <f>Q33/$B$1</f>
        <v>2.4835164835164836</v>
      </c>
      <c r="S33" s="7">
        <f>237/91</f>
        <v>2.6043956043956045</v>
      </c>
      <c r="T33" s="4"/>
      <c r="U33" s="4"/>
      <c r="V33" s="4"/>
      <c r="W33" s="4"/>
      <c r="X33" s="4"/>
      <c r="Y33" s="7"/>
    </row>
    <row r="34" spans="1:25" ht="12.75">
      <c r="A34" t="s">
        <v>24</v>
      </c>
      <c r="D34">
        <f>'[1]Cumulative Stats'!D35</f>
        <v>30</v>
      </c>
      <c r="E34">
        <f>'[2]Cumulative Stats'!D35</f>
        <v>22</v>
      </c>
      <c r="F34">
        <f>'[3]Cumulative Stats'!D35</f>
        <v>157</v>
      </c>
      <c r="G34">
        <f>'[4]Cumulative Stats'!D35</f>
        <v>215</v>
      </c>
      <c r="H34">
        <f>'[5]Cumulative Stats'!D35</f>
        <v>541</v>
      </c>
      <c r="I34">
        <f>'[6]Cumulative Stats'!D35</f>
        <v>180</v>
      </c>
      <c r="J34">
        <f>'[7]Cumulative Stats'!D35</f>
        <v>138</v>
      </c>
      <c r="K34">
        <f>'[8]Cumulative Stats'!D35</f>
        <v>235</v>
      </c>
      <c r="L34">
        <f>'[9]Cumulative Stats'!D35</f>
        <v>387</v>
      </c>
      <c r="M34">
        <f>'[10]Cumulative Stats'!D35</f>
        <v>119</v>
      </c>
      <c r="N34">
        <f>'[11]Cumulative Stats'!D35</f>
        <v>416</v>
      </c>
      <c r="O34">
        <f>'[12]Cumulative Stats'!D35</f>
        <v>292</v>
      </c>
      <c r="P34">
        <f>'[13]Cumulative Stats'!D35</f>
        <v>342</v>
      </c>
      <c r="Q34">
        <f t="shared" si="0"/>
        <v>3074</v>
      </c>
      <c r="R34" s="7">
        <f>Q34/$B$1</f>
        <v>33.78021978021978</v>
      </c>
      <c r="S34" s="7">
        <f>3035/91</f>
        <v>33.35164835164835</v>
      </c>
      <c r="T34" s="4"/>
      <c r="U34" s="4"/>
      <c r="V34" s="4"/>
      <c r="W34" s="4"/>
      <c r="X34" s="4"/>
      <c r="Y34" s="7"/>
    </row>
    <row r="35" spans="1:24" ht="12.75">
      <c r="A35" t="s">
        <v>25</v>
      </c>
      <c r="D35">
        <f>'[1]Cumulative Stats'!D36</f>
        <v>0</v>
      </c>
      <c r="E35">
        <f>'[2]Cumulative Stats'!D36</f>
        <v>0</v>
      </c>
      <c r="F35">
        <f>'[3]Cumulative Stats'!D36</f>
        <v>1</v>
      </c>
      <c r="G35">
        <f>'[4]Cumulative Stats'!D36</f>
        <v>1</v>
      </c>
      <c r="H35">
        <f>'[5]Cumulative Stats'!D36</f>
        <v>3</v>
      </c>
      <c r="I35">
        <f>'[6]Cumulative Stats'!D36</f>
        <v>2</v>
      </c>
      <c r="J35">
        <f>'[7]Cumulative Stats'!D36</f>
        <v>1</v>
      </c>
      <c r="K35">
        <f>'[8]Cumulative Stats'!D36</f>
        <v>2</v>
      </c>
      <c r="L35">
        <f>'[9]Cumulative Stats'!D36</f>
        <v>1</v>
      </c>
      <c r="M35">
        <f>'[10]Cumulative Stats'!D36</f>
        <v>2</v>
      </c>
      <c r="N35">
        <f>'[11]Cumulative Stats'!D36</f>
        <v>3</v>
      </c>
      <c r="O35">
        <f>'[12]Cumulative Stats'!D36</f>
        <v>3</v>
      </c>
      <c r="P35">
        <f>'[13]Cumulative Stats'!D36</f>
        <v>3</v>
      </c>
      <c r="Q35">
        <f t="shared" si="0"/>
        <v>22</v>
      </c>
      <c r="R35" s="7">
        <f>Q35/$B$1</f>
        <v>0.24175824175824176</v>
      </c>
      <c r="S35" s="7">
        <f>11/91</f>
        <v>0.12087912087912088</v>
      </c>
      <c r="T35" s="4"/>
      <c r="U35" s="4"/>
      <c r="V35" s="4"/>
      <c r="W35" s="4"/>
      <c r="X35" s="4"/>
    </row>
    <row r="36" spans="1:24" s="12" customFormat="1" ht="12.75">
      <c r="A36"/>
      <c r="B36"/>
      <c r="C36"/>
      <c r="D36">
        <f>'[1]Cumulative Stats'!D37</f>
        <v>0</v>
      </c>
      <c r="E36">
        <f>'[2]Cumulative Stats'!D37</f>
        <v>0</v>
      </c>
      <c r="F36">
        <f>'[3]Cumulative Stats'!D37</f>
        <v>0</v>
      </c>
      <c r="G36">
        <f>'[4]Cumulative Stats'!D37</f>
        <v>0</v>
      </c>
      <c r="H36">
        <f>'[5]Cumulative Stats'!D37</f>
        <v>0</v>
      </c>
      <c r="I36">
        <f>'[6]Cumulative Stats'!D37</f>
        <v>0</v>
      </c>
      <c r="J36">
        <f>'[7]Cumulative Stats'!D37</f>
        <v>0</v>
      </c>
      <c r="K36">
        <f>'[8]Cumulative Stats'!D37</f>
        <v>0</v>
      </c>
      <c r="L36">
        <f>'[9]Cumulative Stats'!D37</f>
        <v>0</v>
      </c>
      <c r="M36">
        <f>'[10]Cumulative Stats'!D37</f>
        <v>0</v>
      </c>
      <c r="N36">
        <f>'[11]Cumulative Stats'!D37</f>
        <v>0</v>
      </c>
      <c r="O36">
        <f>'[12]Cumulative Stats'!D37</f>
        <v>0</v>
      </c>
      <c r="P36">
        <f>'[13]Cumulative Stats'!D37</f>
        <v>0</v>
      </c>
      <c r="Q36">
        <f t="shared" si="0"/>
        <v>0</v>
      </c>
      <c r="R36" s="7"/>
      <c r="S36" s="7"/>
      <c r="T36" s="4"/>
      <c r="U36" s="4"/>
      <c r="V36" s="4"/>
      <c r="W36" s="4"/>
      <c r="X36" s="4"/>
    </row>
    <row r="37" spans="1:19" ht="12.75">
      <c r="A37" t="s">
        <v>26</v>
      </c>
      <c r="D37">
        <f>'[1]Cumulative Stats'!D38</f>
        <v>77</v>
      </c>
      <c r="E37">
        <f>'[2]Cumulative Stats'!D38</f>
        <v>93</v>
      </c>
      <c r="F37">
        <f>'[3]Cumulative Stats'!D38</f>
        <v>76</v>
      </c>
      <c r="G37">
        <f>'[4]Cumulative Stats'!D38</f>
        <v>80</v>
      </c>
      <c r="H37">
        <f>'[5]Cumulative Stats'!D38</f>
        <v>97</v>
      </c>
      <c r="I37">
        <f>'[6]Cumulative Stats'!D38</f>
        <v>85</v>
      </c>
      <c r="J37">
        <f>'[7]Cumulative Stats'!D38</f>
        <v>93</v>
      </c>
      <c r="K37">
        <f>'[8]Cumulative Stats'!D38</f>
        <v>94</v>
      </c>
      <c r="L37">
        <f>'[9]Cumulative Stats'!D38</f>
        <v>94</v>
      </c>
      <c r="M37">
        <f>'[10]Cumulative Stats'!D38</f>
        <v>96</v>
      </c>
      <c r="N37">
        <f>'[11]Cumulative Stats'!D38</f>
        <v>71</v>
      </c>
      <c r="O37">
        <f>'[12]Cumulative Stats'!D38</f>
        <v>91</v>
      </c>
      <c r="P37">
        <f>'[13]Cumulative Stats'!D38</f>
        <v>80</v>
      </c>
      <c r="Q37">
        <f t="shared" si="0"/>
        <v>1127</v>
      </c>
      <c r="R37" s="7">
        <f>Q37/$B$1</f>
        <v>12.384615384615385</v>
      </c>
      <c r="S37" s="7">
        <f>1019/91</f>
        <v>11.197802197802197</v>
      </c>
    </row>
    <row r="38" spans="1:19" ht="12.75">
      <c r="A38" t="s">
        <v>27</v>
      </c>
      <c r="D38">
        <f>'[1]Cumulative Stats'!D39</f>
        <v>2874</v>
      </c>
      <c r="E38">
        <f>'[2]Cumulative Stats'!D39</f>
        <v>3349</v>
      </c>
      <c r="F38">
        <f>'[3]Cumulative Stats'!D39</f>
        <v>2831</v>
      </c>
      <c r="G38">
        <f>'[4]Cumulative Stats'!D39</f>
        <v>2668</v>
      </c>
      <c r="H38">
        <f>'[5]Cumulative Stats'!D39</f>
        <v>3494</v>
      </c>
      <c r="I38">
        <f>'[6]Cumulative Stats'!D39</f>
        <v>2859</v>
      </c>
      <c r="J38">
        <f>'[7]Cumulative Stats'!D39</f>
        <v>3536</v>
      </c>
      <c r="K38">
        <f>'[8]Cumulative Stats'!D39</f>
        <v>3551</v>
      </c>
      <c r="L38">
        <f>'[9]Cumulative Stats'!D39</f>
        <v>3391</v>
      </c>
      <c r="M38">
        <f>'[10]Cumulative Stats'!D39</f>
        <v>3175</v>
      </c>
      <c r="N38">
        <f>'[11]Cumulative Stats'!D39</f>
        <v>2770</v>
      </c>
      <c r="O38">
        <f>'[12]Cumulative Stats'!D39</f>
        <v>3717</v>
      </c>
      <c r="P38">
        <f>'[13]Cumulative Stats'!D39</f>
        <v>2991</v>
      </c>
      <c r="Q38">
        <f t="shared" si="0"/>
        <v>41206</v>
      </c>
      <c r="R38" s="7">
        <f>Q38/$B$1</f>
        <v>452.8131868131868</v>
      </c>
      <c r="S38" s="7">
        <f>39346/91</f>
        <v>432.3736263736264</v>
      </c>
    </row>
    <row r="39" spans="1:26" ht="12.75">
      <c r="A39" t="s">
        <v>28</v>
      </c>
      <c r="D39">
        <f>'[1]Cumulative Stats'!D40</f>
        <v>37.324675324675326</v>
      </c>
      <c r="E39">
        <f>'[2]Cumulative Stats'!D40</f>
        <v>36.01075268817204</v>
      </c>
      <c r="F39">
        <f>'[3]Cumulative Stats'!D40</f>
        <v>37.25</v>
      </c>
      <c r="G39">
        <f>'[4]Cumulative Stats'!D40</f>
        <v>33.35</v>
      </c>
      <c r="H39">
        <f>'[5]Cumulative Stats'!D40</f>
        <v>36.02061855670103</v>
      </c>
      <c r="I39">
        <f>'[6]Cumulative Stats'!D40</f>
        <v>33.63529411764706</v>
      </c>
      <c r="J39">
        <f>'[7]Cumulative Stats'!D40</f>
        <v>38.02150537634409</v>
      </c>
      <c r="K39">
        <f>'[8]Cumulative Stats'!D40</f>
        <v>37.776595744680854</v>
      </c>
      <c r="L39">
        <f>'[9]Cumulative Stats'!D40</f>
        <v>36.07446808510638</v>
      </c>
      <c r="M39">
        <f>'[10]Cumulative Stats'!D40</f>
        <v>33.072916666666664</v>
      </c>
      <c r="N39">
        <f>'[11]Cumulative Stats'!D40</f>
        <v>39.014084507042256</v>
      </c>
      <c r="O39">
        <f>'[12]Cumulative Stats'!D40</f>
        <v>40.84615384615385</v>
      </c>
      <c r="P39">
        <f>'[13]Cumulative Stats'!D40</f>
        <v>37.3875</v>
      </c>
      <c r="Q39">
        <f t="shared" si="0"/>
        <v>475.78456491318957</v>
      </c>
      <c r="R39" s="7">
        <f>R38/R37</f>
        <v>36.56255545696539</v>
      </c>
      <c r="S39" s="7">
        <v>38.6</v>
      </c>
      <c r="T39" s="4"/>
      <c r="U39" s="4"/>
      <c r="V39" s="4"/>
      <c r="W39" s="4"/>
      <c r="X39" s="4"/>
      <c r="Y39" s="4"/>
      <c r="Z39" s="4"/>
    </row>
    <row r="40" spans="1:26" s="12" customFormat="1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 s="7"/>
      <c r="S40" s="7"/>
      <c r="T40" s="4"/>
      <c r="U40" s="4"/>
      <c r="V40" s="4"/>
      <c r="W40" s="4"/>
      <c r="X40" s="4"/>
      <c r="Y40" s="4"/>
      <c r="Z40" s="4"/>
    </row>
    <row r="41" spans="1:19" ht="12.75">
      <c r="A41" t="s">
        <v>29</v>
      </c>
      <c r="D41">
        <f>'[1]Cumulative Stats'!D42</f>
        <v>60</v>
      </c>
      <c r="E41">
        <f>'[2]Cumulative Stats'!D42</f>
        <v>51</v>
      </c>
      <c r="F41">
        <f>'[3]Cumulative Stats'!D42</f>
        <v>52</v>
      </c>
      <c r="G41">
        <f>'[4]Cumulative Stats'!D42</f>
        <v>50</v>
      </c>
      <c r="H41">
        <f>'[5]Cumulative Stats'!D42</f>
        <v>47</v>
      </c>
      <c r="I41">
        <f>'[6]Cumulative Stats'!D42</f>
        <v>60</v>
      </c>
      <c r="J41">
        <f>'[7]Cumulative Stats'!D42</f>
        <v>34</v>
      </c>
      <c r="K41">
        <f>'[8]Cumulative Stats'!D42</f>
        <v>59</v>
      </c>
      <c r="L41">
        <f>'[9]Cumulative Stats'!D42</f>
        <v>51</v>
      </c>
      <c r="M41">
        <f>'[10]Cumulative Stats'!D42</f>
        <v>56</v>
      </c>
      <c r="N41">
        <f>'[11]Cumulative Stats'!D42</f>
        <v>41</v>
      </c>
      <c r="O41">
        <f>'[12]Cumulative Stats'!D42</f>
        <v>49</v>
      </c>
      <c r="P41">
        <f>'[13]Cumulative Stats'!D42</f>
        <v>33</v>
      </c>
      <c r="Q41">
        <f t="shared" si="0"/>
        <v>643</v>
      </c>
      <c r="R41" s="7">
        <f>Q41/$B$1</f>
        <v>7.065934065934066</v>
      </c>
      <c r="S41" s="7">
        <f>592/91</f>
        <v>6.5054945054945055</v>
      </c>
    </row>
    <row r="42" spans="1:19" ht="12.75">
      <c r="A42" t="s">
        <v>30</v>
      </c>
      <c r="D42">
        <f>'[1]Cumulative Stats'!D43</f>
        <v>699</v>
      </c>
      <c r="E42">
        <f>'[2]Cumulative Stats'!D43</f>
        <v>524</v>
      </c>
      <c r="F42">
        <f>'[3]Cumulative Stats'!D43</f>
        <v>399</v>
      </c>
      <c r="G42">
        <f>'[4]Cumulative Stats'!D43</f>
        <v>668</v>
      </c>
      <c r="H42">
        <f>'[5]Cumulative Stats'!D43</f>
        <v>440</v>
      </c>
      <c r="I42">
        <f>'[6]Cumulative Stats'!D43</f>
        <v>461</v>
      </c>
      <c r="J42">
        <f>'[7]Cumulative Stats'!D43</f>
        <v>318</v>
      </c>
      <c r="K42">
        <f>'[8]Cumulative Stats'!D43</f>
        <v>412</v>
      </c>
      <c r="L42">
        <f>'[9]Cumulative Stats'!D43</f>
        <v>254</v>
      </c>
      <c r="M42">
        <f>'[10]Cumulative Stats'!D43</f>
        <v>441</v>
      </c>
      <c r="N42">
        <f>'[11]Cumulative Stats'!D43</f>
        <v>274</v>
      </c>
      <c r="O42">
        <f>'[12]Cumulative Stats'!D43</f>
        <v>406</v>
      </c>
      <c r="P42">
        <f>'[13]Cumulative Stats'!D43</f>
        <v>327</v>
      </c>
      <c r="Q42">
        <f t="shared" si="0"/>
        <v>5623</v>
      </c>
      <c r="R42" s="7">
        <f>Q42/$B$1</f>
        <v>61.79120879120879</v>
      </c>
      <c r="S42" s="7">
        <f>5653/91</f>
        <v>62.120879120879124</v>
      </c>
    </row>
    <row r="43" spans="1:19" ht="12.75">
      <c r="A43" t="s">
        <v>31</v>
      </c>
      <c r="D43">
        <f>'[1]Cumulative Stats'!D44</f>
        <v>11.65</v>
      </c>
      <c r="E43">
        <f>'[2]Cumulative Stats'!D44</f>
        <v>10.27450980392157</v>
      </c>
      <c r="F43">
        <f>'[3]Cumulative Stats'!D44</f>
        <v>7.673076923076923</v>
      </c>
      <c r="G43">
        <f>'[4]Cumulative Stats'!D44</f>
        <v>13.36</v>
      </c>
      <c r="H43">
        <f>'[5]Cumulative Stats'!D44</f>
        <v>9.361702127659575</v>
      </c>
      <c r="I43">
        <f>'[6]Cumulative Stats'!D44</f>
        <v>7.683333333333334</v>
      </c>
      <c r="J43">
        <f>'[7]Cumulative Stats'!D44</f>
        <v>9.352941176470589</v>
      </c>
      <c r="K43">
        <f>'[8]Cumulative Stats'!D44</f>
        <v>6.983050847457627</v>
      </c>
      <c r="L43">
        <f>'[9]Cumulative Stats'!D44</f>
        <v>4.980392156862745</v>
      </c>
      <c r="M43">
        <f>'[10]Cumulative Stats'!D44</f>
        <v>7.875</v>
      </c>
      <c r="N43">
        <f>'[11]Cumulative Stats'!D44</f>
        <v>6.682926829268292</v>
      </c>
      <c r="O43">
        <f>'[12]Cumulative Stats'!D44</f>
        <v>8.285714285714286</v>
      </c>
      <c r="P43">
        <f>'[13]Cumulative Stats'!D44</f>
        <v>9.909090909090908</v>
      </c>
      <c r="Q43">
        <f t="shared" si="0"/>
        <v>114.07173839285588</v>
      </c>
      <c r="R43" s="7">
        <f>R42/R41</f>
        <v>8.744945567651634</v>
      </c>
      <c r="S43" s="7">
        <v>9.5</v>
      </c>
    </row>
    <row r="44" spans="1:19" ht="12.75">
      <c r="A44" t="s">
        <v>32</v>
      </c>
      <c r="D44">
        <f>'[1]Cumulative Stats'!D45</f>
        <v>0</v>
      </c>
      <c r="E44">
        <f>'[2]Cumulative Stats'!D45</f>
        <v>1</v>
      </c>
      <c r="F44">
        <f>'[3]Cumulative Stats'!D45</f>
        <v>0</v>
      </c>
      <c r="G44">
        <f>'[4]Cumulative Stats'!D45</f>
        <v>1</v>
      </c>
      <c r="H44">
        <f>'[5]Cumulative Stats'!D45</f>
        <v>0</v>
      </c>
      <c r="I44">
        <f>'[6]Cumulative Stats'!D45</f>
        <v>0</v>
      </c>
      <c r="J44">
        <f>'[7]Cumulative Stats'!D45</f>
        <v>0</v>
      </c>
      <c r="K44">
        <f>'[8]Cumulative Stats'!D45</f>
        <v>2</v>
      </c>
      <c r="L44">
        <f>'[9]Cumulative Stats'!D45</f>
        <v>0</v>
      </c>
      <c r="M44">
        <f>'[10]Cumulative Stats'!D45</f>
        <v>0</v>
      </c>
      <c r="N44">
        <f>'[11]Cumulative Stats'!D45</f>
        <v>0</v>
      </c>
      <c r="O44">
        <f>'[12]Cumulative Stats'!D45</f>
        <v>0</v>
      </c>
      <c r="P44">
        <f>'[13]Cumulative Stats'!D45</f>
        <v>0</v>
      </c>
      <c r="Q44">
        <f t="shared" si="0"/>
        <v>4</v>
      </c>
      <c r="R44" s="7">
        <f>Q44/$B$1</f>
        <v>0.04395604395604396</v>
      </c>
      <c r="S44" s="7">
        <v>0.5</v>
      </c>
    </row>
    <row r="45" spans="1:20" s="12" customFormat="1" ht="12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 s="7"/>
      <c r="S45" s="7"/>
      <c r="T45"/>
    </row>
    <row r="46" spans="1:19" ht="12.75">
      <c r="A46" t="s">
        <v>33</v>
      </c>
      <c r="D46">
        <f>'[1]Cumulative Stats'!D47</f>
        <v>44</v>
      </c>
      <c r="E46">
        <f>'[2]Cumulative Stats'!D47</f>
        <v>46</v>
      </c>
      <c r="F46">
        <f>'[3]Cumulative Stats'!D47</f>
        <v>41</v>
      </c>
      <c r="G46">
        <f>'[4]Cumulative Stats'!D47</f>
        <v>46</v>
      </c>
      <c r="H46">
        <f>'[5]Cumulative Stats'!D47</f>
        <v>70</v>
      </c>
      <c r="I46">
        <f>'[6]Cumulative Stats'!D47</f>
        <v>53</v>
      </c>
      <c r="J46">
        <f>'[7]Cumulative Stats'!D47</f>
        <v>53</v>
      </c>
      <c r="K46">
        <f>'[8]Cumulative Stats'!D47</f>
        <v>50</v>
      </c>
      <c r="L46">
        <f>'[9]Cumulative Stats'!D47</f>
        <v>51</v>
      </c>
      <c r="M46">
        <f>'[10]Cumulative Stats'!D47</f>
        <v>49</v>
      </c>
      <c r="N46">
        <f>'[11]Cumulative Stats'!D47</f>
        <v>67</v>
      </c>
      <c r="O46">
        <f>'[12]Cumulative Stats'!D47</f>
        <v>63</v>
      </c>
      <c r="P46">
        <f>'[13]Cumulative Stats'!D47</f>
        <v>67</v>
      </c>
      <c r="Q46">
        <f t="shared" si="0"/>
        <v>700</v>
      </c>
      <c r="R46" s="7">
        <f>Q46/$B$1</f>
        <v>7.6923076923076925</v>
      </c>
      <c r="S46" s="7">
        <f>673/91</f>
        <v>7.395604395604396</v>
      </c>
    </row>
    <row r="47" spans="1:19" ht="12.75">
      <c r="A47" t="s">
        <v>30</v>
      </c>
      <c r="D47">
        <f>'[1]Cumulative Stats'!D48</f>
        <v>938</v>
      </c>
      <c r="E47">
        <f>'[2]Cumulative Stats'!D48</f>
        <v>1101</v>
      </c>
      <c r="F47">
        <f>'[3]Cumulative Stats'!D48</f>
        <v>827</v>
      </c>
      <c r="G47">
        <f>'[4]Cumulative Stats'!D48</f>
        <v>968</v>
      </c>
      <c r="H47">
        <f>'[5]Cumulative Stats'!D48</f>
        <v>1804</v>
      </c>
      <c r="I47">
        <f>'[6]Cumulative Stats'!D48</f>
        <v>1312</v>
      </c>
      <c r="J47">
        <f>'[7]Cumulative Stats'!D48</f>
        <v>1257</v>
      </c>
      <c r="K47">
        <f>'[8]Cumulative Stats'!D48</f>
        <v>970</v>
      </c>
      <c r="L47">
        <f>'[9]Cumulative Stats'!D48</f>
        <v>1154</v>
      </c>
      <c r="M47">
        <f>'[10]Cumulative Stats'!D48</f>
        <v>1162</v>
      </c>
      <c r="N47">
        <f>'[11]Cumulative Stats'!D48</f>
        <v>1522</v>
      </c>
      <c r="O47">
        <f>'[12]Cumulative Stats'!D48</f>
        <v>1253</v>
      </c>
      <c r="P47">
        <f>'[13]Cumulative Stats'!D48</f>
        <v>1534</v>
      </c>
      <c r="Q47">
        <f t="shared" si="0"/>
        <v>15802</v>
      </c>
      <c r="R47" s="7">
        <f>Q47/$B$1</f>
        <v>173.64835164835165</v>
      </c>
      <c r="S47" s="7">
        <f>15039/91</f>
        <v>165.26373626373626</v>
      </c>
    </row>
    <row r="48" spans="1:19" ht="12.75">
      <c r="A48" t="s">
        <v>31</v>
      </c>
      <c r="D48">
        <f>'[1]Cumulative Stats'!D49</f>
        <v>21.318181818181817</v>
      </c>
      <c r="E48">
        <f>'[2]Cumulative Stats'!D49</f>
        <v>23.934782608695652</v>
      </c>
      <c r="F48">
        <f>'[3]Cumulative Stats'!D49</f>
        <v>20.170731707317074</v>
      </c>
      <c r="G48">
        <f>'[4]Cumulative Stats'!D49</f>
        <v>21.043478260869566</v>
      </c>
      <c r="H48">
        <f>'[5]Cumulative Stats'!D49</f>
        <v>25.771428571428572</v>
      </c>
      <c r="I48">
        <f>'[6]Cumulative Stats'!D49</f>
        <v>24.754716981132077</v>
      </c>
      <c r="J48">
        <f>'[7]Cumulative Stats'!D49</f>
        <v>23.71698113207547</v>
      </c>
      <c r="K48">
        <f>'[8]Cumulative Stats'!D49</f>
        <v>19.4</v>
      </c>
      <c r="L48">
        <f>'[9]Cumulative Stats'!D49</f>
        <v>22.627450980392158</v>
      </c>
      <c r="M48">
        <f>'[10]Cumulative Stats'!D49</f>
        <v>23.714285714285715</v>
      </c>
      <c r="N48">
        <f>'[11]Cumulative Stats'!D49</f>
        <v>22.71641791044776</v>
      </c>
      <c r="O48">
        <f>'[12]Cumulative Stats'!D49</f>
        <v>19.88888888888889</v>
      </c>
      <c r="P48">
        <f>'[13]Cumulative Stats'!D49</f>
        <v>22.895522388059703</v>
      </c>
      <c r="Q48">
        <f t="shared" si="0"/>
        <v>291.9528669617745</v>
      </c>
      <c r="R48" s="7">
        <f>R47/R46</f>
        <v>22.574285714285715</v>
      </c>
      <c r="S48" s="7">
        <v>22.3</v>
      </c>
    </row>
    <row r="49" spans="1:19" ht="12.75">
      <c r="A49" t="s">
        <v>32</v>
      </c>
      <c r="D49">
        <f>'[1]Cumulative Stats'!D50</f>
        <v>0</v>
      </c>
      <c r="E49">
        <f>'[2]Cumulative Stats'!D50</f>
        <v>0</v>
      </c>
      <c r="F49">
        <f>'[3]Cumulative Stats'!D50</f>
        <v>0</v>
      </c>
      <c r="G49">
        <f>'[4]Cumulative Stats'!D50</f>
        <v>0</v>
      </c>
      <c r="H49">
        <f>'[5]Cumulative Stats'!D50</f>
        <v>0</v>
      </c>
      <c r="I49">
        <f>'[6]Cumulative Stats'!D50</f>
        <v>0</v>
      </c>
      <c r="J49">
        <f>'[7]Cumulative Stats'!D50</f>
        <v>0</v>
      </c>
      <c r="K49">
        <f>'[8]Cumulative Stats'!D50</f>
        <v>0</v>
      </c>
      <c r="L49">
        <f>'[9]Cumulative Stats'!D50</f>
        <v>0</v>
      </c>
      <c r="M49">
        <f>'[10]Cumulative Stats'!D50</f>
        <v>1</v>
      </c>
      <c r="N49">
        <f>'[11]Cumulative Stats'!D50</f>
        <v>0</v>
      </c>
      <c r="O49">
        <f>'[12]Cumulative Stats'!D50</f>
        <v>0</v>
      </c>
      <c r="P49">
        <f>'[13]Cumulative Stats'!D50</f>
        <v>0</v>
      </c>
      <c r="Q49">
        <f t="shared" si="0"/>
        <v>1</v>
      </c>
      <c r="R49" s="7">
        <f>Q49/$B$1</f>
        <v>0.01098901098901099</v>
      </c>
      <c r="S49" s="7">
        <v>0.2</v>
      </c>
    </row>
    <row r="50" spans="4:20" s="12" customFormat="1" ht="12.75"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 s="7"/>
      <c r="S50" s="7"/>
      <c r="T50"/>
    </row>
    <row r="51" spans="1:19" ht="12.75">
      <c r="A51" t="s">
        <v>34</v>
      </c>
      <c r="D51">
        <f>'[1]Cumulative Stats'!D52</f>
        <v>79</v>
      </c>
      <c r="E51">
        <f>'[2]Cumulative Stats'!D52</f>
        <v>81</v>
      </c>
      <c r="F51">
        <f>'[3]Cumulative Stats'!D52</f>
        <v>88</v>
      </c>
      <c r="G51">
        <f>'[4]Cumulative Stats'!D52</f>
        <v>82</v>
      </c>
      <c r="H51">
        <f>'[5]Cumulative Stats'!D52</f>
        <v>59</v>
      </c>
      <c r="I51">
        <f>'[6]Cumulative Stats'!D52</f>
        <v>58</v>
      </c>
      <c r="J51">
        <f>'[7]Cumulative Stats'!D52</f>
        <v>97</v>
      </c>
      <c r="K51">
        <f>'[8]Cumulative Stats'!D52</f>
        <v>47</v>
      </c>
      <c r="L51">
        <f>'[9]Cumulative Stats'!D52</f>
        <v>86</v>
      </c>
      <c r="M51">
        <f>'[10]Cumulative Stats'!D52</f>
        <v>63</v>
      </c>
      <c r="N51">
        <f>'[11]Cumulative Stats'!D52</f>
        <v>55</v>
      </c>
      <c r="O51">
        <f>'[12]Cumulative Stats'!D52</f>
        <v>71</v>
      </c>
      <c r="P51">
        <f>'[13]Cumulative Stats'!D52</f>
        <v>93</v>
      </c>
      <c r="Q51">
        <f t="shared" si="0"/>
        <v>959</v>
      </c>
      <c r="R51" s="7">
        <f>Q51/$B$1</f>
        <v>10.538461538461538</v>
      </c>
      <c r="S51" s="7">
        <f>945/91</f>
        <v>10.384615384615385</v>
      </c>
    </row>
    <row r="52" spans="1:21" ht="12.75">
      <c r="A52" t="s">
        <v>35</v>
      </c>
      <c r="D52">
        <f>'[1]Cumulative Stats'!D53</f>
        <v>591</v>
      </c>
      <c r="E52">
        <f>'[2]Cumulative Stats'!D53</f>
        <v>730</v>
      </c>
      <c r="F52">
        <f>'[3]Cumulative Stats'!D53</f>
        <v>796</v>
      </c>
      <c r="G52">
        <f>'[4]Cumulative Stats'!D53</f>
        <v>688</v>
      </c>
      <c r="H52">
        <f>'[5]Cumulative Stats'!D53</f>
        <v>514</v>
      </c>
      <c r="I52">
        <f>'[6]Cumulative Stats'!D53</f>
        <v>426</v>
      </c>
      <c r="J52">
        <f>'[7]Cumulative Stats'!D53</f>
        <v>837</v>
      </c>
      <c r="K52">
        <f>'[8]Cumulative Stats'!D53</f>
        <v>377</v>
      </c>
      <c r="L52">
        <f>'[9]Cumulative Stats'!D53</f>
        <v>726</v>
      </c>
      <c r="M52">
        <f>'[10]Cumulative Stats'!D53</f>
        <v>570</v>
      </c>
      <c r="N52">
        <f>'[11]Cumulative Stats'!D53</f>
        <v>449</v>
      </c>
      <c r="O52">
        <f>'[12]Cumulative Stats'!D53</f>
        <v>572</v>
      </c>
      <c r="P52">
        <f>'[13]Cumulative Stats'!D53</f>
        <v>782</v>
      </c>
      <c r="Q52">
        <f t="shared" si="0"/>
        <v>8058</v>
      </c>
      <c r="R52" s="7">
        <f>Q52/$B$1</f>
        <v>88.54945054945055</v>
      </c>
      <c r="S52" s="7">
        <f>8083/91</f>
        <v>88.82417582417582</v>
      </c>
      <c r="U52" s="7"/>
    </row>
    <row r="53" spans="1:24" s="12" customFormat="1" ht="12.75">
      <c r="A53" s="4"/>
      <c r="B53" s="4"/>
      <c r="C53" s="4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 s="7"/>
      <c r="S53" s="7"/>
      <c r="T53"/>
      <c r="U53"/>
      <c r="V53"/>
      <c r="W53"/>
      <c r="X53"/>
    </row>
    <row r="54" spans="1:19" ht="12.75">
      <c r="A54" t="s">
        <v>36</v>
      </c>
      <c r="D54">
        <f>'[1]Cumulative Stats'!D55</f>
        <v>37</v>
      </c>
      <c r="E54">
        <f>'[2]Cumulative Stats'!D55</f>
        <v>28</v>
      </c>
      <c r="F54">
        <f>'[3]Cumulative Stats'!D55</f>
        <v>31</v>
      </c>
      <c r="G54">
        <f>'[4]Cumulative Stats'!D55</f>
        <v>34</v>
      </c>
      <c r="H54">
        <f>'[5]Cumulative Stats'!D55</f>
        <v>27</v>
      </c>
      <c r="I54">
        <f>'[6]Cumulative Stats'!D55</f>
        <v>30</v>
      </c>
      <c r="J54">
        <f>'[7]Cumulative Stats'!D55</f>
        <v>20</v>
      </c>
      <c r="K54">
        <f>'[8]Cumulative Stats'!D55</f>
        <v>25</v>
      </c>
      <c r="L54">
        <f>'[9]Cumulative Stats'!D55</f>
        <v>34</v>
      </c>
      <c r="M54">
        <f>'[10]Cumulative Stats'!D55</f>
        <v>21</v>
      </c>
      <c r="N54">
        <f>'[11]Cumulative Stats'!D55</f>
        <v>33</v>
      </c>
      <c r="O54">
        <f>'[12]Cumulative Stats'!D55</f>
        <v>33</v>
      </c>
      <c r="P54">
        <f>'[13]Cumulative Stats'!D55</f>
        <v>37</v>
      </c>
      <c r="Q54">
        <f t="shared" si="0"/>
        <v>390</v>
      </c>
      <c r="R54" s="7">
        <f>Q54/$B$1</f>
        <v>4.285714285714286</v>
      </c>
      <c r="S54" s="7">
        <f>359/91</f>
        <v>3.9450549450549453</v>
      </c>
    </row>
    <row r="55" spans="1:19" ht="12.75">
      <c r="A55" t="s">
        <v>105</v>
      </c>
      <c r="D55">
        <f>'[1]Cumulative Stats'!D56</f>
        <v>11</v>
      </c>
      <c r="E55">
        <f>'[2]Cumulative Stats'!D56</f>
        <v>15</v>
      </c>
      <c r="F55">
        <f>'[3]Cumulative Stats'!D56</f>
        <v>12</v>
      </c>
      <c r="G55">
        <f>'[4]Cumulative Stats'!D56</f>
        <v>12</v>
      </c>
      <c r="H55">
        <f>'[5]Cumulative Stats'!D56</f>
        <v>15</v>
      </c>
      <c r="I55">
        <f>'[6]Cumulative Stats'!D56</f>
        <v>17</v>
      </c>
      <c r="J55">
        <f>'[7]Cumulative Stats'!D56</f>
        <v>14</v>
      </c>
      <c r="K55">
        <f>'[8]Cumulative Stats'!D56</f>
        <v>17</v>
      </c>
      <c r="L55">
        <f>'[9]Cumulative Stats'!D56</f>
        <v>15</v>
      </c>
      <c r="M55">
        <f>'[10]Cumulative Stats'!D56</f>
        <v>9</v>
      </c>
      <c r="N55">
        <f>'[11]Cumulative Stats'!D56</f>
        <v>17</v>
      </c>
      <c r="O55">
        <f>'[12]Cumulative Stats'!D56</f>
        <v>16</v>
      </c>
      <c r="P55">
        <f>'[13]Cumulative Stats'!D56</f>
        <v>23</v>
      </c>
      <c r="Q55">
        <f t="shared" si="0"/>
        <v>193</v>
      </c>
      <c r="R55" s="7">
        <f>Q55/$B$1</f>
        <v>2.120879120879121</v>
      </c>
      <c r="S55" s="7">
        <f>174/91</f>
        <v>1.9120879120879122</v>
      </c>
    </row>
    <row r="56" spans="1:24" s="12" customFormat="1" ht="12.75">
      <c r="A56" s="4"/>
      <c r="B56" s="4"/>
      <c r="C56" s="4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 s="7"/>
      <c r="S56" s="7"/>
      <c r="T56"/>
      <c r="U56"/>
      <c r="V56"/>
      <c r="W56"/>
      <c r="X56"/>
    </row>
    <row r="57" spans="1:19" ht="12.75">
      <c r="A57" t="s">
        <v>37</v>
      </c>
      <c r="D57">
        <f>'[1]Cumulative Stats'!D58</f>
        <v>441</v>
      </c>
      <c r="E57">
        <f>'[2]Cumulative Stats'!D58</f>
        <v>296</v>
      </c>
      <c r="F57">
        <f>'[3]Cumulative Stats'!D58</f>
        <v>304</v>
      </c>
      <c r="G57">
        <f>'[4]Cumulative Stats'!D58</f>
        <v>251</v>
      </c>
      <c r="H57">
        <f>'[5]Cumulative Stats'!D58</f>
        <v>155</v>
      </c>
      <c r="I57">
        <f>'[6]Cumulative Stats'!D58</f>
        <v>343</v>
      </c>
      <c r="J57">
        <f>'[7]Cumulative Stats'!D58</f>
        <v>163</v>
      </c>
      <c r="K57">
        <f>'[8]Cumulative Stats'!D58</f>
        <v>211</v>
      </c>
      <c r="L57">
        <f>'[9]Cumulative Stats'!D58</f>
        <v>175</v>
      </c>
      <c r="M57">
        <f>'[10]Cumulative Stats'!D58</f>
        <v>224</v>
      </c>
      <c r="N57">
        <f>'[11]Cumulative Stats'!D58</f>
        <v>228</v>
      </c>
      <c r="O57">
        <f>'[12]Cumulative Stats'!D58</f>
        <v>205</v>
      </c>
      <c r="P57">
        <f>'[13]Cumulative Stats'!D58</f>
        <v>148</v>
      </c>
      <c r="Q57">
        <f t="shared" si="0"/>
        <v>3144</v>
      </c>
      <c r="R57" s="7">
        <f aca="true" t="shared" si="1" ref="R57:R65">Q57/$B$1</f>
        <v>34.54945054945055</v>
      </c>
      <c r="S57" s="7">
        <f>3033/91</f>
        <v>33.32967032967033</v>
      </c>
    </row>
    <row r="58" spans="1:19" ht="12.75">
      <c r="A58" t="s">
        <v>38</v>
      </c>
      <c r="D58">
        <f>'[1]Cumulative Stats'!D59</f>
        <v>57</v>
      </c>
      <c r="E58">
        <f>'[2]Cumulative Stats'!D59</f>
        <v>37</v>
      </c>
      <c r="F58">
        <f>'[3]Cumulative Stats'!D59</f>
        <v>38</v>
      </c>
      <c r="G58">
        <f>'[4]Cumulative Stats'!D59</f>
        <v>27</v>
      </c>
      <c r="H58">
        <f>'[5]Cumulative Stats'!D59</f>
        <v>19</v>
      </c>
      <c r="I58">
        <f>'[6]Cumulative Stats'!D59</f>
        <v>39</v>
      </c>
      <c r="J58">
        <f>'[7]Cumulative Stats'!D59</f>
        <v>17</v>
      </c>
      <c r="K58">
        <f>'[8]Cumulative Stats'!D59</f>
        <v>21</v>
      </c>
      <c r="L58">
        <f>'[9]Cumulative Stats'!D59</f>
        <v>19</v>
      </c>
      <c r="M58">
        <f>'[10]Cumulative Stats'!D59</f>
        <v>24</v>
      </c>
      <c r="N58">
        <f>'[11]Cumulative Stats'!D59</f>
        <v>26</v>
      </c>
      <c r="O58">
        <f>'[12]Cumulative Stats'!D59</f>
        <v>23</v>
      </c>
      <c r="P58">
        <f>'[13]Cumulative Stats'!D59</f>
        <v>13</v>
      </c>
      <c r="Q58">
        <f t="shared" si="0"/>
        <v>360</v>
      </c>
      <c r="R58" s="7">
        <f t="shared" si="1"/>
        <v>3.956043956043956</v>
      </c>
      <c r="S58" s="7">
        <f>366/91</f>
        <v>4.021978021978022</v>
      </c>
    </row>
    <row r="59" spans="1:19" ht="12.75">
      <c r="A59" t="s">
        <v>39</v>
      </c>
      <c r="D59">
        <f>'[1]Cumulative Stats'!D60</f>
        <v>18</v>
      </c>
      <c r="E59">
        <f>'[2]Cumulative Stats'!D60</f>
        <v>12</v>
      </c>
      <c r="F59">
        <f>'[3]Cumulative Stats'!D60</f>
        <v>16</v>
      </c>
      <c r="G59">
        <f>'[4]Cumulative Stats'!D60</f>
        <v>5</v>
      </c>
      <c r="H59">
        <f>'[5]Cumulative Stats'!D60</f>
        <v>5</v>
      </c>
      <c r="I59">
        <f>'[6]Cumulative Stats'!D60</f>
        <v>7</v>
      </c>
      <c r="J59">
        <f>'[7]Cumulative Stats'!D60</f>
        <v>9</v>
      </c>
      <c r="K59">
        <f>'[8]Cumulative Stats'!D60</f>
        <v>7</v>
      </c>
      <c r="L59">
        <f>'[9]Cumulative Stats'!D60</f>
        <v>9</v>
      </c>
      <c r="M59">
        <f>'[10]Cumulative Stats'!D60</f>
        <v>7</v>
      </c>
      <c r="N59">
        <f>'[11]Cumulative Stats'!D60</f>
        <v>7</v>
      </c>
      <c r="O59">
        <f>'[12]Cumulative Stats'!D60</f>
        <v>12</v>
      </c>
      <c r="P59">
        <f>'[13]Cumulative Stats'!D60</f>
        <v>3</v>
      </c>
      <c r="Q59">
        <f t="shared" si="0"/>
        <v>117</v>
      </c>
      <c r="R59" s="7">
        <f t="shared" si="1"/>
        <v>1.2857142857142858</v>
      </c>
      <c r="S59" s="7">
        <f>160/91</f>
        <v>1.7582417582417582</v>
      </c>
    </row>
    <row r="60" spans="1:19" ht="12.75">
      <c r="A60" t="s">
        <v>40</v>
      </c>
      <c r="D60">
        <f>'[1]Cumulative Stats'!D61</f>
        <v>32</v>
      </c>
      <c r="E60">
        <f>'[2]Cumulative Stats'!D61</f>
        <v>23</v>
      </c>
      <c r="F60">
        <f>'[3]Cumulative Stats'!D61</f>
        <v>21</v>
      </c>
      <c r="G60">
        <f>'[4]Cumulative Stats'!D61</f>
        <v>15</v>
      </c>
      <c r="H60">
        <f>'[5]Cumulative Stats'!D61</f>
        <v>12</v>
      </c>
      <c r="I60">
        <f>'[6]Cumulative Stats'!D61</f>
        <v>28</v>
      </c>
      <c r="J60">
        <f>'[7]Cumulative Stats'!D61</f>
        <v>7</v>
      </c>
      <c r="K60">
        <f>'[8]Cumulative Stats'!D61</f>
        <v>7</v>
      </c>
      <c r="L60">
        <f>'[9]Cumulative Stats'!D61</f>
        <v>10</v>
      </c>
      <c r="M60">
        <f>'[10]Cumulative Stats'!D61</f>
        <v>15</v>
      </c>
      <c r="N60">
        <f>'[11]Cumulative Stats'!D61</f>
        <v>17</v>
      </c>
      <c r="O60">
        <f>'[12]Cumulative Stats'!D61</f>
        <v>10</v>
      </c>
      <c r="P60">
        <f>'[13]Cumulative Stats'!D61</f>
        <v>9</v>
      </c>
      <c r="Q60">
        <f t="shared" si="0"/>
        <v>206</v>
      </c>
      <c r="R60" s="7">
        <f t="shared" si="1"/>
        <v>2.2637362637362637</v>
      </c>
      <c r="S60" s="7">
        <f>173/91</f>
        <v>1.901098901098901</v>
      </c>
    </row>
    <row r="61" spans="1:19" ht="12.75">
      <c r="A61" t="s">
        <v>41</v>
      </c>
      <c r="D61">
        <f>'[1]Cumulative Stats'!D62</f>
        <v>7</v>
      </c>
      <c r="E61">
        <f>'[2]Cumulative Stats'!D62</f>
        <v>2</v>
      </c>
      <c r="F61">
        <f>'[3]Cumulative Stats'!D62</f>
        <v>1</v>
      </c>
      <c r="G61">
        <f>'[4]Cumulative Stats'!D62</f>
        <v>7</v>
      </c>
      <c r="H61">
        <f>'[5]Cumulative Stats'!D62</f>
        <v>2</v>
      </c>
      <c r="I61">
        <f>'[6]Cumulative Stats'!D62</f>
        <v>4</v>
      </c>
      <c r="J61">
        <f>'[7]Cumulative Stats'!D62</f>
        <v>1</v>
      </c>
      <c r="K61">
        <f>'[8]Cumulative Stats'!D62</f>
        <v>7</v>
      </c>
      <c r="L61">
        <f>'[9]Cumulative Stats'!D62</f>
        <v>0</v>
      </c>
      <c r="M61">
        <f>'[10]Cumulative Stats'!D62</f>
        <v>2</v>
      </c>
      <c r="N61">
        <f>'[11]Cumulative Stats'!D62</f>
        <v>2</v>
      </c>
      <c r="O61">
        <f>'[12]Cumulative Stats'!D62</f>
        <v>1</v>
      </c>
      <c r="P61">
        <f>'[13]Cumulative Stats'!D62</f>
        <v>1</v>
      </c>
      <c r="Q61">
        <f t="shared" si="0"/>
        <v>37</v>
      </c>
      <c r="R61" s="7">
        <f t="shared" si="1"/>
        <v>0.4065934065934066</v>
      </c>
      <c r="S61" s="7">
        <f>33/91</f>
        <v>0.3626373626373626</v>
      </c>
    </row>
    <row r="62" spans="1:19" ht="12.75">
      <c r="A62" t="s">
        <v>42</v>
      </c>
      <c r="D62">
        <f>'[1]Cumulative Stats'!D63</f>
        <v>46</v>
      </c>
      <c r="E62">
        <f>'[2]Cumulative Stats'!D63</f>
        <v>32</v>
      </c>
      <c r="F62">
        <f>'[3]Cumulative Stats'!D63</f>
        <v>35</v>
      </c>
      <c r="G62">
        <f>'[4]Cumulative Stats'!D63</f>
        <v>23</v>
      </c>
      <c r="H62">
        <f>'[5]Cumulative Stats'!D63</f>
        <v>15</v>
      </c>
      <c r="I62">
        <f>'[6]Cumulative Stats'!D63</f>
        <v>29</v>
      </c>
      <c r="J62">
        <f>'[7]Cumulative Stats'!D63</f>
        <v>11</v>
      </c>
      <c r="K62">
        <f>'[8]Cumulative Stats'!D63</f>
        <v>20</v>
      </c>
      <c r="L62">
        <f>'[9]Cumulative Stats'!D63</f>
        <v>19</v>
      </c>
      <c r="M62">
        <f>'[10]Cumulative Stats'!D63</f>
        <v>24</v>
      </c>
      <c r="N62">
        <f>'[11]Cumulative Stats'!D63</f>
        <v>25</v>
      </c>
      <c r="O62">
        <f>'[12]Cumulative Stats'!D63</f>
        <v>22</v>
      </c>
      <c r="P62">
        <f>'[13]Cumulative Stats'!D63</f>
        <v>13</v>
      </c>
      <c r="Q62">
        <f t="shared" si="0"/>
        <v>314</v>
      </c>
      <c r="R62" s="7">
        <f t="shared" si="1"/>
        <v>3.4505494505494507</v>
      </c>
      <c r="S62" s="7">
        <f>322/91</f>
        <v>3.5384615384615383</v>
      </c>
    </row>
    <row r="63" spans="1:19" ht="12.75">
      <c r="A63" t="s">
        <v>43</v>
      </c>
      <c r="D63">
        <f>'[1]Cumulative Stats'!D64</f>
        <v>1</v>
      </c>
      <c r="E63">
        <f>'[2]Cumulative Stats'!D64</f>
        <v>0</v>
      </c>
      <c r="F63">
        <f>'[3]Cumulative Stats'!D64</f>
        <v>1</v>
      </c>
      <c r="G63">
        <f>'[4]Cumulative Stats'!D64</f>
        <v>0</v>
      </c>
      <c r="H63">
        <f>'[5]Cumulative Stats'!D64</f>
        <v>1</v>
      </c>
      <c r="I63">
        <f>'[6]Cumulative Stats'!D64</f>
        <v>1</v>
      </c>
      <c r="J63">
        <f>'[7]Cumulative Stats'!D64</f>
        <v>1</v>
      </c>
      <c r="K63">
        <f>'[8]Cumulative Stats'!D64</f>
        <v>0</v>
      </c>
      <c r="L63">
        <f>'[9]Cumulative Stats'!D64</f>
        <v>0</v>
      </c>
      <c r="M63">
        <f>'[10]Cumulative Stats'!D64</f>
        <v>1</v>
      </c>
      <c r="N63">
        <f>'[11]Cumulative Stats'!D64</f>
        <v>1</v>
      </c>
      <c r="O63">
        <f>'[12]Cumulative Stats'!D64</f>
        <v>0</v>
      </c>
      <c r="P63">
        <f>'[13]Cumulative Stats'!D64</f>
        <v>0</v>
      </c>
      <c r="Q63">
        <f t="shared" si="0"/>
        <v>7</v>
      </c>
      <c r="R63" s="7">
        <f t="shared" si="1"/>
        <v>0.07692307692307693</v>
      </c>
      <c r="S63" s="7">
        <v>0.3</v>
      </c>
    </row>
    <row r="64" spans="1:19" ht="12.75">
      <c r="A64" t="s">
        <v>44</v>
      </c>
      <c r="D64">
        <f>'[1]Cumulative Stats'!D65</f>
        <v>17</v>
      </c>
      <c r="E64">
        <f>'[2]Cumulative Stats'!D65</f>
        <v>14</v>
      </c>
      <c r="F64">
        <f>'[3]Cumulative Stats'!D65</f>
        <v>13</v>
      </c>
      <c r="G64">
        <f>'[4]Cumulative Stats'!D65</f>
        <v>22</v>
      </c>
      <c r="H64">
        <f>'[5]Cumulative Stats'!D65</f>
        <v>8</v>
      </c>
      <c r="I64">
        <f>'[6]Cumulative Stats'!D65</f>
        <v>26</v>
      </c>
      <c r="J64">
        <f>'[7]Cumulative Stats'!D65</f>
        <v>16</v>
      </c>
      <c r="K64">
        <f>'[8]Cumulative Stats'!D65</f>
        <v>23</v>
      </c>
      <c r="L64">
        <f>'[9]Cumulative Stats'!D65</f>
        <v>14</v>
      </c>
      <c r="M64">
        <f>'[10]Cumulative Stats'!D65</f>
        <v>18</v>
      </c>
      <c r="N64">
        <f>'[11]Cumulative Stats'!D65</f>
        <v>15</v>
      </c>
      <c r="O64">
        <f>'[12]Cumulative Stats'!D65</f>
        <v>15</v>
      </c>
      <c r="P64">
        <f>'[13]Cumulative Stats'!D65</f>
        <v>19</v>
      </c>
      <c r="Q64">
        <f t="shared" si="0"/>
        <v>220</v>
      </c>
      <c r="R64" s="7">
        <f t="shared" si="1"/>
        <v>2.4175824175824174</v>
      </c>
      <c r="S64" s="7">
        <f>169/91</f>
        <v>1.8571428571428572</v>
      </c>
    </row>
    <row r="65" spans="1:19" ht="12.75">
      <c r="A65" t="s">
        <v>45</v>
      </c>
      <c r="D65">
        <f>'[1]Cumulative Stats'!D66</f>
        <v>28</v>
      </c>
      <c r="E65">
        <f>'[2]Cumulative Stats'!D66</f>
        <v>26</v>
      </c>
      <c r="F65">
        <f>'[3]Cumulative Stats'!D66</f>
        <v>27</v>
      </c>
      <c r="G65">
        <f>'[4]Cumulative Stats'!D66</f>
        <v>39</v>
      </c>
      <c r="H65">
        <f>'[5]Cumulative Stats'!D66</f>
        <v>21</v>
      </c>
      <c r="I65">
        <f>'[6]Cumulative Stats'!D66</f>
        <v>36</v>
      </c>
      <c r="J65">
        <f>'[7]Cumulative Stats'!D66</f>
        <v>22</v>
      </c>
      <c r="K65">
        <f>'[8]Cumulative Stats'!D66</f>
        <v>36</v>
      </c>
      <c r="L65">
        <f>'[9]Cumulative Stats'!D66</f>
        <v>22</v>
      </c>
      <c r="M65">
        <f>'[10]Cumulative Stats'!D66</f>
        <v>29</v>
      </c>
      <c r="N65">
        <f>'[11]Cumulative Stats'!D66</f>
        <v>28</v>
      </c>
      <c r="O65">
        <f>'[12]Cumulative Stats'!D66</f>
        <v>36</v>
      </c>
      <c r="P65">
        <f>'[13]Cumulative Stats'!D66</f>
        <v>23</v>
      </c>
      <c r="Q65">
        <f t="shared" si="0"/>
        <v>373</v>
      </c>
      <c r="R65" s="7">
        <f t="shared" si="1"/>
        <v>4.0989010989010985</v>
      </c>
      <c r="S65" s="7">
        <f>285/91</f>
        <v>3.131868131868132</v>
      </c>
    </row>
    <row r="66" spans="1:19" ht="12.75">
      <c r="A66" t="s">
        <v>46</v>
      </c>
      <c r="D66">
        <f>'[1]Cumulative Stats'!D67</f>
        <v>60.71428571428571</v>
      </c>
      <c r="E66">
        <f>'[2]Cumulative Stats'!D67</f>
        <v>53.84615384615385</v>
      </c>
      <c r="F66">
        <f>'[3]Cumulative Stats'!D67</f>
        <v>48.148148148148145</v>
      </c>
      <c r="G66">
        <f>'[4]Cumulative Stats'!D67</f>
        <v>56.41025641025641</v>
      </c>
      <c r="H66">
        <f>'[5]Cumulative Stats'!D67</f>
        <v>38.095238095238095</v>
      </c>
      <c r="I66">
        <f>'[6]Cumulative Stats'!D67</f>
        <v>72.22222222222221</v>
      </c>
      <c r="J66">
        <f>'[7]Cumulative Stats'!D67</f>
        <v>72.72727272727273</v>
      </c>
      <c r="K66">
        <f>'[8]Cumulative Stats'!D67</f>
        <v>63.888888888888886</v>
      </c>
      <c r="L66">
        <f>'[9]Cumulative Stats'!D67</f>
        <v>63.63636363636363</v>
      </c>
      <c r="M66">
        <f>'[10]Cumulative Stats'!D67</f>
        <v>62.06896551724138</v>
      </c>
      <c r="N66">
        <f>'[11]Cumulative Stats'!D67</f>
        <v>53.57142857142857</v>
      </c>
      <c r="O66">
        <f>'[12]Cumulative Stats'!D67</f>
        <v>41.66666666666667</v>
      </c>
      <c r="P66">
        <f>'[13]Cumulative Stats'!D67</f>
        <v>82.6086956521739</v>
      </c>
      <c r="Q66">
        <f t="shared" si="0"/>
        <v>769.6045860963402</v>
      </c>
      <c r="R66" s="7">
        <f>R64/R65*100</f>
        <v>58.981233243967836</v>
      </c>
      <c r="S66" s="7">
        <v>59.3</v>
      </c>
    </row>
    <row r="67" spans="18:19" ht="12.75">
      <c r="R67" s="7"/>
      <c r="S67" s="7"/>
    </row>
    <row r="68" spans="18:19" ht="12.75">
      <c r="R68" s="7"/>
      <c r="S68" s="7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68"/>
  <sheetViews>
    <sheetView zoomScalePageLayoutView="0" workbookViewId="0" topLeftCell="A1">
      <pane xSplit="7" ySplit="11" topLeftCell="H12" activePane="bottomRight" state="frozen"/>
      <selection pane="topLeft" activeCell="A1" sqref="A1"/>
      <selection pane="topRight" activeCell="H1" sqref="H1"/>
      <selection pane="bottomLeft" activeCell="A12" sqref="A12"/>
      <selection pane="bottomRight" activeCell="H12" sqref="H12"/>
    </sheetView>
  </sheetViews>
  <sheetFormatPr defaultColWidth="9.140625" defaultRowHeight="12.75"/>
  <cols>
    <col min="1" max="1" width="15.57421875" style="0" customWidth="1"/>
    <col min="4" max="17" width="5.57421875" style="0" customWidth="1"/>
    <col min="19" max="19" width="9.57421875" style="0" bestFit="1" customWidth="1"/>
  </cols>
  <sheetData>
    <row r="1" spans="1:2" ht="12.75">
      <c r="A1" t="s">
        <v>0</v>
      </c>
      <c r="B1" s="1">
        <f>'Team Offense'!B1</f>
        <v>91</v>
      </c>
    </row>
    <row r="2" spans="1:26" ht="12.75">
      <c r="A2" s="1" t="s">
        <v>59</v>
      </c>
      <c r="B2" t="s">
        <v>2</v>
      </c>
      <c r="D2" s="1" t="s">
        <v>108</v>
      </c>
      <c r="E2" s="1" t="s">
        <v>109</v>
      </c>
      <c r="F2" s="1" t="s">
        <v>110</v>
      </c>
      <c r="G2" s="1" t="s">
        <v>111</v>
      </c>
      <c r="H2" s="1" t="s">
        <v>112</v>
      </c>
      <c r="I2" s="1" t="s">
        <v>113</v>
      </c>
      <c r="J2" s="1" t="s">
        <v>114</v>
      </c>
      <c r="K2" s="1" t="s">
        <v>115</v>
      </c>
      <c r="L2" s="1" t="s">
        <v>116</v>
      </c>
      <c r="M2" s="1" t="s">
        <v>117</v>
      </c>
      <c r="N2" s="1" t="s">
        <v>118</v>
      </c>
      <c r="O2" s="1" t="s">
        <v>119</v>
      </c>
      <c r="P2" s="1" t="s">
        <v>120</v>
      </c>
      <c r="Q2" s="1"/>
      <c r="R2" s="1" t="s">
        <v>89</v>
      </c>
      <c r="S2" s="1" t="s">
        <v>90</v>
      </c>
      <c r="U2" s="1"/>
      <c r="V2" s="1"/>
      <c r="W2" s="1"/>
      <c r="X2" s="1"/>
      <c r="Y2" s="1"/>
      <c r="Z2" s="1"/>
    </row>
    <row r="3" spans="21:26" ht="12.75">
      <c r="U3" s="4"/>
      <c r="Z3" s="8"/>
    </row>
    <row r="4" spans="21:26" ht="12.75">
      <c r="U4" s="4"/>
      <c r="Z4" s="8"/>
    </row>
    <row r="5" spans="1:26" ht="12.75">
      <c r="A5" s="2" t="s">
        <v>3</v>
      </c>
      <c r="D5">
        <f>'[1]Cumulative Stats'!M6</f>
        <v>220</v>
      </c>
      <c r="E5">
        <f>'[2]Cumulative Stats'!M6</f>
        <v>188</v>
      </c>
      <c r="F5">
        <f>'[3]Cumulative Stats'!M6</f>
        <v>224</v>
      </c>
      <c r="G5">
        <f>'[4]Cumulative Stats'!M6</f>
        <v>247</v>
      </c>
      <c r="H5">
        <f>'[5]Cumulative Stats'!M6</f>
        <v>261</v>
      </c>
      <c r="I5">
        <f>'[6]Cumulative Stats'!M6</f>
        <v>211</v>
      </c>
      <c r="J5">
        <f>'[7]Cumulative Stats'!M6</f>
        <v>263</v>
      </c>
      <c r="K5">
        <f>'[8]Cumulative Stats'!M6</f>
        <v>200</v>
      </c>
      <c r="L5">
        <f>'[9]Cumulative Stats'!M6</f>
        <v>242</v>
      </c>
      <c r="M5">
        <f>'[10]Cumulative Stats'!M6</f>
        <v>191</v>
      </c>
      <c r="N5">
        <f>'[11]Cumulative Stats'!M6</f>
        <v>234</v>
      </c>
      <c r="O5">
        <f>'[12]Cumulative Stats'!M6</f>
        <v>252</v>
      </c>
      <c r="P5">
        <f>'[13]Cumulative Stats'!M6</f>
        <v>296</v>
      </c>
      <c r="Q5">
        <f>SUM(D5:P5)</f>
        <v>3029</v>
      </c>
      <c r="R5" s="7">
        <f>Q5/$B$1</f>
        <v>33.285714285714285</v>
      </c>
      <c r="S5" s="7">
        <f>3028/91</f>
        <v>33.27472527472528</v>
      </c>
      <c r="U5" s="4"/>
      <c r="Z5" s="8"/>
    </row>
    <row r="6" spans="1:26" ht="12.75">
      <c r="A6" s="2" t="s">
        <v>102</v>
      </c>
      <c r="D6">
        <f>'[1]Cumulative Stats'!M7</f>
        <v>89</v>
      </c>
      <c r="E6">
        <f>'[2]Cumulative Stats'!M7</f>
        <v>82</v>
      </c>
      <c r="F6">
        <f>'[3]Cumulative Stats'!M7</f>
        <v>89</v>
      </c>
      <c r="G6">
        <f>'[4]Cumulative Stats'!M7</f>
        <v>101</v>
      </c>
      <c r="H6">
        <f>'[5]Cumulative Stats'!M7</f>
        <v>112</v>
      </c>
      <c r="I6">
        <f>'[6]Cumulative Stats'!M7</f>
        <v>90</v>
      </c>
      <c r="J6">
        <f>'[7]Cumulative Stats'!M7</f>
        <v>116</v>
      </c>
      <c r="K6">
        <f>'[8]Cumulative Stats'!M7</f>
        <v>96</v>
      </c>
      <c r="L6">
        <f>'[9]Cumulative Stats'!M7</f>
        <v>105</v>
      </c>
      <c r="M6">
        <f>'[10]Cumulative Stats'!M7</f>
        <v>77</v>
      </c>
      <c r="N6">
        <f>'[11]Cumulative Stats'!M7</f>
        <v>124</v>
      </c>
      <c r="O6">
        <f>'[12]Cumulative Stats'!M7</f>
        <v>114</v>
      </c>
      <c r="P6">
        <f>'[13]Cumulative Stats'!M7</f>
        <v>164</v>
      </c>
      <c r="Q6">
        <f>SUM(D6:P6)</f>
        <v>1359</v>
      </c>
      <c r="R6" s="7">
        <f>Q6/$B$1</f>
        <v>14.934065934065934</v>
      </c>
      <c r="S6" s="7">
        <f>1336/91</f>
        <v>14.68131868131868</v>
      </c>
      <c r="U6" s="4"/>
      <c r="Z6" s="8"/>
    </row>
    <row r="7" spans="1:26" ht="12.75">
      <c r="A7" s="2" t="s">
        <v>103</v>
      </c>
      <c r="D7">
        <f>'[1]Cumulative Stats'!M8</f>
        <v>114</v>
      </c>
      <c r="E7">
        <f>'[2]Cumulative Stats'!M8</f>
        <v>87</v>
      </c>
      <c r="F7">
        <f>'[3]Cumulative Stats'!M8</f>
        <v>102</v>
      </c>
      <c r="G7">
        <f>'[4]Cumulative Stats'!M8</f>
        <v>126</v>
      </c>
      <c r="H7">
        <f>'[5]Cumulative Stats'!M8</f>
        <v>135</v>
      </c>
      <c r="I7">
        <f>'[6]Cumulative Stats'!M8</f>
        <v>103</v>
      </c>
      <c r="J7">
        <f>'[7]Cumulative Stats'!M8</f>
        <v>115</v>
      </c>
      <c r="K7">
        <f>'[8]Cumulative Stats'!M8</f>
        <v>91</v>
      </c>
      <c r="L7">
        <f>'[9]Cumulative Stats'!M8</f>
        <v>110</v>
      </c>
      <c r="M7">
        <f>'[10]Cumulative Stats'!M8</f>
        <v>92</v>
      </c>
      <c r="N7">
        <f>'[11]Cumulative Stats'!M8</f>
        <v>89</v>
      </c>
      <c r="O7">
        <f>'[12]Cumulative Stats'!M8</f>
        <v>118</v>
      </c>
      <c r="P7">
        <f>'[13]Cumulative Stats'!M8</f>
        <v>106</v>
      </c>
      <c r="Q7">
        <f aca="true" t="shared" si="0" ref="Q7:Q65">SUM(D7:P7)</f>
        <v>1388</v>
      </c>
      <c r="R7" s="7">
        <f>Q7/$B$1</f>
        <v>15.252747252747254</v>
      </c>
      <c r="S7" s="7">
        <f>1469/91</f>
        <v>16.142857142857142</v>
      </c>
      <c r="U7" s="4"/>
      <c r="Z7" s="8"/>
    </row>
    <row r="8" spans="1:26" ht="12.75">
      <c r="A8" s="2" t="s">
        <v>104</v>
      </c>
      <c r="D8">
        <f>'[1]Cumulative Stats'!M9</f>
        <v>17</v>
      </c>
      <c r="E8">
        <f>'[2]Cumulative Stats'!M9</f>
        <v>19</v>
      </c>
      <c r="F8">
        <f>'[3]Cumulative Stats'!M9</f>
        <v>33</v>
      </c>
      <c r="G8">
        <f>'[4]Cumulative Stats'!M9</f>
        <v>20</v>
      </c>
      <c r="H8">
        <f>'[5]Cumulative Stats'!M9</f>
        <v>14</v>
      </c>
      <c r="I8">
        <f>'[6]Cumulative Stats'!M9</f>
        <v>18</v>
      </c>
      <c r="J8">
        <f>'[7]Cumulative Stats'!M9</f>
        <v>32</v>
      </c>
      <c r="K8">
        <f>'[8]Cumulative Stats'!M9</f>
        <v>13</v>
      </c>
      <c r="L8">
        <f>'[9]Cumulative Stats'!M9</f>
        <v>27</v>
      </c>
      <c r="M8">
        <f>'[10]Cumulative Stats'!M9</f>
        <v>22</v>
      </c>
      <c r="N8">
        <f>'[11]Cumulative Stats'!M9</f>
        <v>21</v>
      </c>
      <c r="O8">
        <f>'[12]Cumulative Stats'!M9</f>
        <v>20</v>
      </c>
      <c r="P8">
        <f>'[13]Cumulative Stats'!M9</f>
        <v>26</v>
      </c>
      <c r="Q8">
        <f t="shared" si="0"/>
        <v>282</v>
      </c>
      <c r="R8" s="7">
        <f>Q8/$B$1</f>
        <v>3.098901098901099</v>
      </c>
      <c r="S8" s="7">
        <f>223/91</f>
        <v>2.4505494505494507</v>
      </c>
      <c r="U8" s="4"/>
      <c r="Z8" s="8"/>
    </row>
    <row r="9" spans="1:26" s="12" customFormat="1" ht="12.75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 s="7"/>
      <c r="S9"/>
      <c r="T9"/>
      <c r="U9"/>
      <c r="V9"/>
      <c r="W9"/>
      <c r="X9" s="7"/>
      <c r="Z9" s="14"/>
    </row>
    <row r="10" spans="1:26" ht="12.75">
      <c r="A10" t="s">
        <v>4</v>
      </c>
      <c r="D10">
        <f>'[1]Cumulative Stats'!M11</f>
        <v>406</v>
      </c>
      <c r="E10">
        <f>'[2]Cumulative Stats'!M11</f>
        <v>463</v>
      </c>
      <c r="F10">
        <f>'[3]Cumulative Stats'!M11</f>
        <v>412</v>
      </c>
      <c r="G10">
        <f>'[4]Cumulative Stats'!M11</f>
        <v>466</v>
      </c>
      <c r="H10">
        <f>'[5]Cumulative Stats'!M11</f>
        <v>426</v>
      </c>
      <c r="I10">
        <f>'[6]Cumulative Stats'!M11</f>
        <v>444</v>
      </c>
      <c r="J10">
        <f>'[7]Cumulative Stats'!M11</f>
        <v>464</v>
      </c>
      <c r="K10">
        <f>'[8]Cumulative Stats'!M11</f>
        <v>456</v>
      </c>
      <c r="L10">
        <f>'[9]Cumulative Stats'!M11</f>
        <v>498</v>
      </c>
      <c r="M10">
        <f>'[10]Cumulative Stats'!M11</f>
        <v>451</v>
      </c>
      <c r="N10">
        <f>'[11]Cumulative Stats'!M11</f>
        <v>492</v>
      </c>
      <c r="O10">
        <f>'[12]Cumulative Stats'!M11</f>
        <v>469</v>
      </c>
      <c r="P10">
        <f>'[13]Cumulative Stats'!M11</f>
        <v>539</v>
      </c>
      <c r="Q10">
        <f t="shared" si="0"/>
        <v>5986</v>
      </c>
      <c r="R10" s="7">
        <f>Q10/$B$1</f>
        <v>65.78021978021978</v>
      </c>
      <c r="S10" s="7">
        <f>6138/91</f>
        <v>67.45054945054945</v>
      </c>
      <c r="U10" s="4"/>
      <c r="Z10" s="8"/>
    </row>
    <row r="11" spans="1:26" ht="12.75">
      <c r="A11" t="s">
        <v>5</v>
      </c>
      <c r="D11">
        <f>'[1]Cumulative Stats'!M12</f>
        <v>1648</v>
      </c>
      <c r="E11">
        <f>'[2]Cumulative Stats'!M12</f>
        <v>1677</v>
      </c>
      <c r="F11">
        <f>'[3]Cumulative Stats'!M12</f>
        <v>1656</v>
      </c>
      <c r="G11">
        <f>'[4]Cumulative Stats'!M12</f>
        <v>1920</v>
      </c>
      <c r="H11">
        <f>'[5]Cumulative Stats'!M12</f>
        <v>1983</v>
      </c>
      <c r="I11">
        <f>'[6]Cumulative Stats'!M12</f>
        <v>1638</v>
      </c>
      <c r="J11">
        <f>'[7]Cumulative Stats'!M12</f>
        <v>2106</v>
      </c>
      <c r="K11">
        <f>'[8]Cumulative Stats'!M12</f>
        <v>1617</v>
      </c>
      <c r="L11">
        <f>'[9]Cumulative Stats'!M12</f>
        <v>1865</v>
      </c>
      <c r="M11">
        <f>'[10]Cumulative Stats'!M12</f>
        <v>1490</v>
      </c>
      <c r="N11">
        <f>'[11]Cumulative Stats'!M12</f>
        <v>2373</v>
      </c>
      <c r="O11">
        <f>'[12]Cumulative Stats'!M12</f>
        <v>1913</v>
      </c>
      <c r="P11">
        <f>'[13]Cumulative Stats'!M12</f>
        <v>2603</v>
      </c>
      <c r="Q11">
        <f t="shared" si="0"/>
        <v>24489</v>
      </c>
      <c r="R11" s="7">
        <f>Q11/$B$1</f>
        <v>269.1098901098901</v>
      </c>
      <c r="S11" s="7">
        <f>23128/91</f>
        <v>254.15384615384616</v>
      </c>
      <c r="U11" s="4"/>
      <c r="Z11" s="8"/>
    </row>
    <row r="12" spans="1:26" ht="12.75">
      <c r="A12" s="2" t="s">
        <v>6</v>
      </c>
      <c r="D12">
        <f>'[1]Cumulative Stats'!M13</f>
        <v>4.059113300492611</v>
      </c>
      <c r="E12">
        <f>'[2]Cumulative Stats'!M13</f>
        <v>3.6220302375809936</v>
      </c>
      <c r="F12">
        <f>'[3]Cumulative Stats'!M13</f>
        <v>4.019417475728155</v>
      </c>
      <c r="G12">
        <f>'[4]Cumulative Stats'!M13</f>
        <v>4.120171673819742</v>
      </c>
      <c r="H12">
        <f>'[5]Cumulative Stats'!M13</f>
        <v>4.654929577464789</v>
      </c>
      <c r="I12">
        <f>'[6]Cumulative Stats'!M13</f>
        <v>3.689189189189189</v>
      </c>
      <c r="J12">
        <f>'[7]Cumulative Stats'!M13</f>
        <v>4.538793103448276</v>
      </c>
      <c r="K12">
        <f>'[8]Cumulative Stats'!M13</f>
        <v>3.5460526315789473</v>
      </c>
      <c r="L12">
        <f>'[9]Cumulative Stats'!M13</f>
        <v>3.744979919678715</v>
      </c>
      <c r="M12">
        <f>'[10]Cumulative Stats'!M13</f>
        <v>3.303769401330377</v>
      </c>
      <c r="N12">
        <f>'[11]Cumulative Stats'!M13</f>
        <v>4.823170731707317</v>
      </c>
      <c r="O12">
        <f>'[12]Cumulative Stats'!M13</f>
        <v>4.0788912579957355</v>
      </c>
      <c r="P12">
        <f>'[13]Cumulative Stats'!M13</f>
        <v>4.829313543599258</v>
      </c>
      <c r="Q12">
        <f t="shared" si="0"/>
        <v>53.0298220436141</v>
      </c>
      <c r="R12" s="7">
        <f>R11/R10</f>
        <v>4.091045773471433</v>
      </c>
      <c r="S12" s="7">
        <v>3.8</v>
      </c>
      <c r="U12" s="4"/>
      <c r="Z12" s="8"/>
    </row>
    <row r="13" spans="1:26" s="12" customFormat="1" ht="12.75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 s="7"/>
      <c r="Z13" s="14"/>
    </row>
    <row r="14" spans="1:26" ht="12.75">
      <c r="A14" t="s">
        <v>7</v>
      </c>
      <c r="D14">
        <f>'[1]Cumulative Stats'!M15</f>
        <v>427</v>
      </c>
      <c r="E14">
        <f>'[2]Cumulative Stats'!M15</f>
        <v>366</v>
      </c>
      <c r="F14">
        <f>'[3]Cumulative Stats'!M15</f>
        <v>380</v>
      </c>
      <c r="G14">
        <f>'[4]Cumulative Stats'!M15</f>
        <v>419</v>
      </c>
      <c r="H14">
        <f>'[5]Cumulative Stats'!M15</f>
        <v>411</v>
      </c>
      <c r="I14">
        <f>'[6]Cumulative Stats'!M15</f>
        <v>388</v>
      </c>
      <c r="J14">
        <f>'[7]Cumulative Stats'!M15</f>
        <v>413</v>
      </c>
      <c r="K14">
        <f>'[8]Cumulative Stats'!M15</f>
        <v>367</v>
      </c>
      <c r="L14">
        <f>'[9]Cumulative Stats'!M15</f>
        <v>365</v>
      </c>
      <c r="M14">
        <f>'[10]Cumulative Stats'!M15</f>
        <v>366</v>
      </c>
      <c r="N14">
        <f>'[11]Cumulative Stats'!M15</f>
        <v>338</v>
      </c>
      <c r="O14">
        <f>'[12]Cumulative Stats'!M15</f>
        <v>372</v>
      </c>
      <c r="P14">
        <f>'[13]Cumulative Stats'!M15</f>
        <v>351</v>
      </c>
      <c r="Q14">
        <f t="shared" si="0"/>
        <v>4963</v>
      </c>
      <c r="R14" s="7">
        <f>Q14/B1</f>
        <v>54.53846153846154</v>
      </c>
      <c r="S14" s="7">
        <f>4914/91</f>
        <v>54</v>
      </c>
      <c r="U14" s="4"/>
      <c r="Z14" s="8"/>
    </row>
    <row r="15" spans="1:26" ht="12.75">
      <c r="A15" t="s">
        <v>8</v>
      </c>
      <c r="D15">
        <f>'[1]Cumulative Stats'!M16</f>
        <v>214</v>
      </c>
      <c r="E15">
        <f>'[2]Cumulative Stats'!M16</f>
        <v>167</v>
      </c>
      <c r="F15">
        <f>'[3]Cumulative Stats'!M16</f>
        <v>193</v>
      </c>
      <c r="G15">
        <f>'[4]Cumulative Stats'!M16</f>
        <v>243</v>
      </c>
      <c r="H15">
        <f>'[5]Cumulative Stats'!M16</f>
        <v>235</v>
      </c>
      <c r="I15">
        <f>'[6]Cumulative Stats'!M16</f>
        <v>192</v>
      </c>
      <c r="J15">
        <f>'[7]Cumulative Stats'!M16</f>
        <v>226</v>
      </c>
      <c r="K15">
        <f>'[8]Cumulative Stats'!M16</f>
        <v>183</v>
      </c>
      <c r="L15">
        <f>'[9]Cumulative Stats'!M16</f>
        <v>191</v>
      </c>
      <c r="M15">
        <f>'[10]Cumulative Stats'!M16</f>
        <v>169</v>
      </c>
      <c r="N15">
        <f>'[11]Cumulative Stats'!M16</f>
        <v>171</v>
      </c>
      <c r="O15">
        <f>'[12]Cumulative Stats'!M16</f>
        <v>203</v>
      </c>
      <c r="P15">
        <f>'[13]Cumulative Stats'!M16</f>
        <v>185</v>
      </c>
      <c r="Q15">
        <f t="shared" si="0"/>
        <v>2572</v>
      </c>
      <c r="R15" s="7">
        <f>Q15/$B$1</f>
        <v>28.263736263736263</v>
      </c>
      <c r="S15" s="7">
        <f>2576/91</f>
        <v>28.307692307692307</v>
      </c>
      <c r="U15" s="4"/>
      <c r="Z15" s="8"/>
    </row>
    <row r="16" spans="1:19" ht="12.75">
      <c r="A16" t="s">
        <v>9</v>
      </c>
      <c r="D16">
        <f>'[1]Cumulative Stats'!M17</f>
        <v>50.11709601873536</v>
      </c>
      <c r="E16">
        <f>'[2]Cumulative Stats'!M17</f>
        <v>45.62841530054645</v>
      </c>
      <c r="F16">
        <f>'[3]Cumulative Stats'!M17</f>
        <v>50.78947368421053</v>
      </c>
      <c r="G16">
        <f>'[4]Cumulative Stats'!M17</f>
        <v>57.995226730310264</v>
      </c>
      <c r="H16">
        <f>'[5]Cumulative Stats'!M17</f>
        <v>57.17761557177615</v>
      </c>
      <c r="I16">
        <f>'[6]Cumulative Stats'!M17</f>
        <v>49.48453608247423</v>
      </c>
      <c r="J16">
        <f>'[7]Cumulative Stats'!M17</f>
        <v>54.72154963680388</v>
      </c>
      <c r="K16">
        <f>'[8]Cumulative Stats'!M17</f>
        <v>49.863760217983646</v>
      </c>
      <c r="L16">
        <f>'[9]Cumulative Stats'!M17</f>
        <v>52.32876712328767</v>
      </c>
      <c r="M16">
        <f>'[10]Cumulative Stats'!M17</f>
        <v>46.17486338797814</v>
      </c>
      <c r="N16">
        <f>'[11]Cumulative Stats'!M17</f>
        <v>50.591715976331365</v>
      </c>
      <c r="O16">
        <f>'[12]Cumulative Stats'!M17</f>
        <v>54.56989247311827</v>
      </c>
      <c r="P16">
        <f>'[13]Cumulative Stats'!M17</f>
        <v>52.70655270655271</v>
      </c>
      <c r="Q16">
        <f t="shared" si="0"/>
        <v>672.1494649101087</v>
      </c>
      <c r="R16" s="7">
        <f>R15/R14*100</f>
        <v>51.82349385452347</v>
      </c>
      <c r="S16" s="7">
        <v>52.4</v>
      </c>
    </row>
    <row r="17" spans="1:19" ht="12.75">
      <c r="A17" t="s">
        <v>10</v>
      </c>
      <c r="D17">
        <f>'[1]Cumulative Stats'!M18</f>
        <v>2886</v>
      </c>
      <c r="E17">
        <f>'[2]Cumulative Stats'!M18</f>
        <v>2072</v>
      </c>
      <c r="F17">
        <f>'[3]Cumulative Stats'!M18</f>
        <v>2363</v>
      </c>
      <c r="G17">
        <f>'[4]Cumulative Stats'!M18</f>
        <v>3010</v>
      </c>
      <c r="H17">
        <f>'[5]Cumulative Stats'!M18</f>
        <v>2863</v>
      </c>
      <c r="I17">
        <f>'[6]Cumulative Stats'!M18</f>
        <v>2257</v>
      </c>
      <c r="J17">
        <f>'[7]Cumulative Stats'!M18</f>
        <v>2440</v>
      </c>
      <c r="K17">
        <f>'[8]Cumulative Stats'!M18</f>
        <v>2175</v>
      </c>
      <c r="L17">
        <f>'[9]Cumulative Stats'!M18</f>
        <v>2332</v>
      </c>
      <c r="M17">
        <f>'[10]Cumulative Stats'!M18</f>
        <v>2321</v>
      </c>
      <c r="N17">
        <f>'[11]Cumulative Stats'!M18</f>
        <v>1934</v>
      </c>
      <c r="O17">
        <f>'[12]Cumulative Stats'!M18</f>
        <v>2514</v>
      </c>
      <c r="P17">
        <f>'[13]Cumulative Stats'!M18</f>
        <v>2331</v>
      </c>
      <c r="Q17">
        <f t="shared" si="0"/>
        <v>31498</v>
      </c>
      <c r="R17" s="7">
        <f>Q17/$B$1</f>
        <v>346.13186813186815</v>
      </c>
      <c r="S17" s="7">
        <f>30822/91</f>
        <v>338.7032967032967</v>
      </c>
    </row>
    <row r="18" spans="1:19" ht="12.75">
      <c r="A18" t="s">
        <v>11</v>
      </c>
      <c r="D18">
        <f>'[1]Cumulative Stats'!M19</f>
        <v>48</v>
      </c>
      <c r="E18">
        <f>'[2]Cumulative Stats'!M19</f>
        <v>32</v>
      </c>
      <c r="F18">
        <f>'[3]Cumulative Stats'!M19</f>
        <v>45</v>
      </c>
      <c r="G18">
        <f>'[4]Cumulative Stats'!M19</f>
        <v>39</v>
      </c>
      <c r="H18">
        <f>'[5]Cumulative Stats'!M19</f>
        <v>21</v>
      </c>
      <c r="I18">
        <f>'[6]Cumulative Stats'!M19</f>
        <v>43</v>
      </c>
      <c r="J18">
        <f>'[7]Cumulative Stats'!M19</f>
        <v>33</v>
      </c>
      <c r="K18">
        <f>'[8]Cumulative Stats'!M19</f>
        <v>37</v>
      </c>
      <c r="L18">
        <f>'[9]Cumulative Stats'!M19</f>
        <v>26</v>
      </c>
      <c r="M18">
        <f>'[10]Cumulative Stats'!M19</f>
        <v>40</v>
      </c>
      <c r="N18">
        <f>'[11]Cumulative Stats'!M19</f>
        <v>34</v>
      </c>
      <c r="O18">
        <f>'[12]Cumulative Stats'!M19</f>
        <v>29</v>
      </c>
      <c r="P18">
        <f>'[13]Cumulative Stats'!M19</f>
        <v>29</v>
      </c>
      <c r="Q18">
        <f t="shared" si="0"/>
        <v>456</v>
      </c>
      <c r="R18" s="7">
        <f>Q18/$B$1</f>
        <v>5.010989010989011</v>
      </c>
      <c r="S18" s="7">
        <f>404/91</f>
        <v>4.43956043956044</v>
      </c>
    </row>
    <row r="19" spans="1:26" ht="12.75">
      <c r="A19" t="s">
        <v>12</v>
      </c>
      <c r="D19">
        <f>'[1]Cumulative Stats'!M20</f>
        <v>315</v>
      </c>
      <c r="E19">
        <f>'[2]Cumulative Stats'!M20</f>
        <v>205</v>
      </c>
      <c r="F19">
        <f>'[3]Cumulative Stats'!M20</f>
        <v>294</v>
      </c>
      <c r="G19">
        <f>'[4]Cumulative Stats'!M20</f>
        <v>252</v>
      </c>
      <c r="H19">
        <f>'[5]Cumulative Stats'!M20</f>
        <v>154</v>
      </c>
      <c r="I19">
        <f>'[6]Cumulative Stats'!M20</f>
        <v>304</v>
      </c>
      <c r="J19">
        <f>'[7]Cumulative Stats'!M20</f>
        <v>230</v>
      </c>
      <c r="K19">
        <f>'[8]Cumulative Stats'!M20</f>
        <v>270</v>
      </c>
      <c r="L19">
        <f>'[9]Cumulative Stats'!M20</f>
        <v>166</v>
      </c>
      <c r="M19">
        <f>'[10]Cumulative Stats'!M20</f>
        <v>321</v>
      </c>
      <c r="N19">
        <f>'[11]Cumulative Stats'!M20</f>
        <v>184</v>
      </c>
      <c r="O19">
        <f>'[12]Cumulative Stats'!M20</f>
        <v>152</v>
      </c>
      <c r="P19">
        <f>'[13]Cumulative Stats'!M20</f>
        <v>146</v>
      </c>
      <c r="Q19">
        <f t="shared" si="0"/>
        <v>2993</v>
      </c>
      <c r="R19" s="7">
        <f>Q19/$B$1</f>
        <v>32.89010989010989</v>
      </c>
      <c r="S19" s="7">
        <f>3219/91</f>
        <v>35.37362637362637</v>
      </c>
      <c r="U19" s="4"/>
      <c r="Z19" s="7"/>
    </row>
    <row r="20" spans="1:26" ht="12.75">
      <c r="A20" t="s">
        <v>13</v>
      </c>
      <c r="D20">
        <f>'[1]Cumulative Stats'!M21</f>
        <v>2571</v>
      </c>
      <c r="E20">
        <f>'[2]Cumulative Stats'!M21</f>
        <v>1867</v>
      </c>
      <c r="F20">
        <f>'[3]Cumulative Stats'!M21</f>
        <v>2069</v>
      </c>
      <c r="G20">
        <f>'[4]Cumulative Stats'!M21</f>
        <v>2758</v>
      </c>
      <c r="H20">
        <f>'[5]Cumulative Stats'!M21</f>
        <v>2709</v>
      </c>
      <c r="I20">
        <f>'[6]Cumulative Stats'!M21</f>
        <v>1953</v>
      </c>
      <c r="J20">
        <f>'[7]Cumulative Stats'!M21</f>
        <v>2210</v>
      </c>
      <c r="K20">
        <f>'[8]Cumulative Stats'!M21</f>
        <v>1905</v>
      </c>
      <c r="L20">
        <f>'[9]Cumulative Stats'!M21</f>
        <v>2166</v>
      </c>
      <c r="M20">
        <f>'[10]Cumulative Stats'!M21</f>
        <v>2000</v>
      </c>
      <c r="N20">
        <f>'[11]Cumulative Stats'!M21</f>
        <v>1750</v>
      </c>
      <c r="O20">
        <f>'[12]Cumulative Stats'!M21</f>
        <v>2362</v>
      </c>
      <c r="P20">
        <f>'[13]Cumulative Stats'!M21</f>
        <v>2185</v>
      </c>
      <c r="Q20">
        <f t="shared" si="0"/>
        <v>28505</v>
      </c>
      <c r="R20" s="7">
        <f>Q20/$B$1</f>
        <v>313.24175824175825</v>
      </c>
      <c r="S20" s="7">
        <f>27603/91</f>
        <v>303.3296703296703</v>
      </c>
      <c r="U20" s="4"/>
      <c r="Z20" s="8"/>
    </row>
    <row r="21" spans="1:21" ht="12.75">
      <c r="A21" t="s">
        <v>14</v>
      </c>
      <c r="D21">
        <f>'[1]Cumulative Stats'!M22</f>
        <v>5.4126315789473685</v>
      </c>
      <c r="E21">
        <f>'[2]Cumulative Stats'!M22</f>
        <v>4.690954773869347</v>
      </c>
      <c r="F21">
        <f>'[3]Cumulative Stats'!M22</f>
        <v>4.868235294117647</v>
      </c>
      <c r="G21">
        <f>'[4]Cumulative Stats'!M22</f>
        <v>6.021834061135372</v>
      </c>
      <c r="H21">
        <f>'[5]Cumulative Stats'!M22</f>
        <v>6.270833333333333</v>
      </c>
      <c r="I21">
        <f>'[6]Cumulative Stats'!M22</f>
        <v>4.531322505800464</v>
      </c>
      <c r="J21">
        <f>'[7]Cumulative Stats'!M22</f>
        <v>4.955156950672646</v>
      </c>
      <c r="K21">
        <f>'[8]Cumulative Stats'!M22</f>
        <v>4.715346534653466</v>
      </c>
      <c r="L21">
        <f>'[9]Cumulative Stats'!M22</f>
        <v>5.539641943734015</v>
      </c>
      <c r="M21">
        <f>'[10]Cumulative Stats'!M22</f>
        <v>4.926108374384237</v>
      </c>
      <c r="N21">
        <f>'[11]Cumulative Stats'!M22</f>
        <v>4.704301075268817</v>
      </c>
      <c r="O21">
        <f>'[12]Cumulative Stats'!M22</f>
        <v>5.890274314214464</v>
      </c>
      <c r="P21">
        <f>'[13]Cumulative Stats'!M22</f>
        <v>5.75</v>
      </c>
      <c r="Q21">
        <f t="shared" si="0"/>
        <v>68.27664074013117</v>
      </c>
      <c r="R21" s="7">
        <f>R20/(R14+R18)</f>
        <v>5.260195608045764</v>
      </c>
      <c r="S21">
        <v>5.1</v>
      </c>
      <c r="U21" s="4"/>
    </row>
    <row r="22" spans="1:25" ht="12.75">
      <c r="A22" t="s">
        <v>15</v>
      </c>
      <c r="D22">
        <f>'[1]Cumulative Stats'!M23</f>
        <v>13.485981308411215</v>
      </c>
      <c r="E22">
        <f>'[2]Cumulative Stats'!M23</f>
        <v>12.407185628742514</v>
      </c>
      <c r="F22">
        <f>'[3]Cumulative Stats'!M23</f>
        <v>12.243523316062177</v>
      </c>
      <c r="G22">
        <f>'[4]Cumulative Stats'!M23</f>
        <v>12.386831275720164</v>
      </c>
      <c r="H22">
        <f>'[5]Cumulative Stats'!M23</f>
        <v>12.182978723404256</v>
      </c>
      <c r="I22">
        <f>'[6]Cumulative Stats'!M23</f>
        <v>11.755208333333334</v>
      </c>
      <c r="J22">
        <f>'[7]Cumulative Stats'!M23</f>
        <v>10.79646017699115</v>
      </c>
      <c r="K22">
        <f>'[8]Cumulative Stats'!M23</f>
        <v>11.885245901639344</v>
      </c>
      <c r="L22">
        <f>'[9]Cumulative Stats'!M23</f>
        <v>12.209424083769633</v>
      </c>
      <c r="M22">
        <f>'[10]Cumulative Stats'!M23</f>
        <v>13.733727810650887</v>
      </c>
      <c r="N22">
        <f>'[11]Cumulative Stats'!M23</f>
        <v>11.309941520467836</v>
      </c>
      <c r="O22">
        <f>'[12]Cumulative Stats'!M23</f>
        <v>12.38423645320197</v>
      </c>
      <c r="P22">
        <f>'[13]Cumulative Stats'!M23</f>
        <v>12.6</v>
      </c>
      <c r="Q22">
        <f t="shared" si="0"/>
        <v>159.38074453239446</v>
      </c>
      <c r="R22" s="7">
        <f>R21/R15</f>
        <v>0.18611111988031281</v>
      </c>
      <c r="S22" s="7">
        <v>11.9</v>
      </c>
      <c r="U22" s="4"/>
      <c r="Y22" s="7"/>
    </row>
    <row r="23" spans="1:25" s="12" customFormat="1" ht="12.7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 s="7"/>
      <c r="Y23" s="13"/>
    </row>
    <row r="24" spans="1:25" ht="12.75">
      <c r="A24" t="s">
        <v>16</v>
      </c>
      <c r="U24" s="4"/>
      <c r="Y24" s="7"/>
    </row>
    <row r="25" spans="1:25" ht="12.75">
      <c r="A25" t="s">
        <v>17</v>
      </c>
      <c r="D25">
        <f>'[1]Cumulative Stats'!M26</f>
        <v>4219</v>
      </c>
      <c r="E25">
        <f>'[2]Cumulative Stats'!M26</f>
        <v>3544</v>
      </c>
      <c r="F25">
        <f>'[3]Cumulative Stats'!M26</f>
        <v>3725</v>
      </c>
      <c r="G25">
        <f>'[4]Cumulative Stats'!M26</f>
        <v>4678</v>
      </c>
      <c r="H25">
        <f>'[5]Cumulative Stats'!M26</f>
        <v>4692</v>
      </c>
      <c r="I25">
        <f>'[6]Cumulative Stats'!M26</f>
        <v>3591</v>
      </c>
      <c r="J25">
        <f>'[7]Cumulative Stats'!M26</f>
        <v>4316</v>
      </c>
      <c r="K25">
        <f>'[8]Cumulative Stats'!M26</f>
        <v>3522</v>
      </c>
      <c r="L25">
        <f>'[9]Cumulative Stats'!M26</f>
        <v>4031</v>
      </c>
      <c r="M25">
        <f>'[10]Cumulative Stats'!M26</f>
        <v>3490</v>
      </c>
      <c r="N25">
        <f>'[11]Cumulative Stats'!M26</f>
        <v>4123</v>
      </c>
      <c r="O25">
        <f>'[12]Cumulative Stats'!M26</f>
        <v>4275</v>
      </c>
      <c r="P25">
        <f>'[13]Cumulative Stats'!M26</f>
        <v>4788</v>
      </c>
      <c r="Q25">
        <f t="shared" si="0"/>
        <v>52994</v>
      </c>
      <c r="R25" s="7">
        <f>Q25/$B$1</f>
        <v>582.3516483516484</v>
      </c>
      <c r="S25" s="7">
        <f>50731/91</f>
        <v>557.4835164835165</v>
      </c>
      <c r="U25" s="4"/>
      <c r="Y25" s="7"/>
    </row>
    <row r="26" spans="1:25" ht="12.75">
      <c r="A26" t="s">
        <v>18</v>
      </c>
      <c r="D26">
        <f>'[1]Cumulative Stats'!M27</f>
        <v>39.061388954728606</v>
      </c>
      <c r="E26">
        <f>'[2]Cumulative Stats'!M27</f>
        <v>47.31941309255079</v>
      </c>
      <c r="F26">
        <f>'[3]Cumulative Stats'!M27</f>
        <v>44.45637583892618</v>
      </c>
      <c r="G26">
        <f>'[4]Cumulative Stats'!M27</f>
        <v>41.043180846515604</v>
      </c>
      <c r="H26">
        <f>'[5]Cumulative Stats'!M27</f>
        <v>42.26342710997442</v>
      </c>
      <c r="I26">
        <f>'[6]Cumulative Stats'!M27</f>
        <v>45.614035087719294</v>
      </c>
      <c r="J26">
        <f>'[7]Cumulative Stats'!M27</f>
        <v>48.795180722891565</v>
      </c>
      <c r="K26">
        <f>'[8]Cumulative Stats'!M27</f>
        <v>45.911413969335605</v>
      </c>
      <c r="L26">
        <f>'[9]Cumulative Stats'!M27</f>
        <v>46.266435127759856</v>
      </c>
      <c r="M26">
        <f>'[10]Cumulative Stats'!M27</f>
        <v>42.693409742120345</v>
      </c>
      <c r="N26">
        <f>'[11]Cumulative Stats'!M27</f>
        <v>57.555178268251275</v>
      </c>
      <c r="O26">
        <f>'[12]Cumulative Stats'!M27</f>
        <v>44.748538011695906</v>
      </c>
      <c r="P26">
        <f>'[13]Cumulative Stats'!M27</f>
        <v>54.36507936507936</v>
      </c>
      <c r="R26" s="7"/>
      <c r="S26" s="7"/>
      <c r="U26" s="4"/>
      <c r="Y26" s="7"/>
    </row>
    <row r="27" spans="1:25" ht="12.75">
      <c r="A27" s="2" t="s">
        <v>19</v>
      </c>
      <c r="D27">
        <f>'[1]Cumulative Stats'!M28</f>
        <v>60.938611045271394</v>
      </c>
      <c r="E27">
        <f>'[2]Cumulative Stats'!M28</f>
        <v>52.68058690744921</v>
      </c>
      <c r="F27">
        <f>'[3]Cumulative Stats'!M28</f>
        <v>55.54362416107382</v>
      </c>
      <c r="G27">
        <f>'[4]Cumulative Stats'!M28</f>
        <v>58.956819153484396</v>
      </c>
      <c r="H27">
        <f>'[5]Cumulative Stats'!M28</f>
        <v>57.73657289002557</v>
      </c>
      <c r="I27">
        <f>'[6]Cumulative Stats'!M28</f>
        <v>54.385964912280706</v>
      </c>
      <c r="J27">
        <f>'[7]Cumulative Stats'!M28</f>
        <v>51.204819277108435</v>
      </c>
      <c r="K27">
        <f>'[8]Cumulative Stats'!M28</f>
        <v>54.0885860306644</v>
      </c>
      <c r="L27">
        <f>'[9]Cumulative Stats'!M28</f>
        <v>53.73356487224014</v>
      </c>
      <c r="M27">
        <f>'[10]Cumulative Stats'!M28</f>
        <v>57.306590257879655</v>
      </c>
      <c r="N27">
        <f>'[11]Cumulative Stats'!M28</f>
        <v>42.444821731748725</v>
      </c>
      <c r="O27">
        <f>'[12]Cumulative Stats'!M28</f>
        <v>55.251461988304094</v>
      </c>
      <c r="P27">
        <f>'[13]Cumulative Stats'!M28</f>
        <v>45.63492063492063</v>
      </c>
      <c r="S27" s="7"/>
      <c r="U27" s="4"/>
      <c r="Y27" s="7"/>
    </row>
    <row r="28" spans="1:25" s="12" customFormat="1" ht="12.7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 s="7"/>
      <c r="Y28" s="13"/>
    </row>
    <row r="29" spans="1:25" ht="12.75">
      <c r="A29" t="s">
        <v>20</v>
      </c>
      <c r="D29">
        <f>'[1]Cumulative Stats'!M30</f>
        <v>881</v>
      </c>
      <c r="E29">
        <f>'[2]Cumulative Stats'!M30</f>
        <v>861</v>
      </c>
      <c r="F29">
        <f>'[3]Cumulative Stats'!M30</f>
        <v>837</v>
      </c>
      <c r="G29">
        <f>'[4]Cumulative Stats'!M30</f>
        <v>924</v>
      </c>
      <c r="H29">
        <f>'[5]Cumulative Stats'!M30</f>
        <v>858</v>
      </c>
      <c r="I29">
        <f>'[6]Cumulative Stats'!M30</f>
        <v>875</v>
      </c>
      <c r="J29">
        <f>'[7]Cumulative Stats'!M30</f>
        <v>910</v>
      </c>
      <c r="K29">
        <f>'[8]Cumulative Stats'!M30</f>
        <v>860</v>
      </c>
      <c r="L29">
        <f>'[9]Cumulative Stats'!M30</f>
        <v>889</v>
      </c>
      <c r="M29">
        <f>'[10]Cumulative Stats'!M30</f>
        <v>857</v>
      </c>
      <c r="N29">
        <f>'[11]Cumulative Stats'!M30</f>
        <v>864</v>
      </c>
      <c r="O29">
        <f>'[12]Cumulative Stats'!M30</f>
        <v>870</v>
      </c>
      <c r="P29">
        <f>'[13]Cumulative Stats'!M30</f>
        <v>919</v>
      </c>
      <c r="Q29">
        <f t="shared" si="0"/>
        <v>11405</v>
      </c>
      <c r="R29" s="7">
        <f>Q29/$B$1</f>
        <v>125.32967032967034</v>
      </c>
      <c r="S29" s="7">
        <f>11456/91</f>
        <v>125.89010989010988</v>
      </c>
      <c r="U29" s="4"/>
      <c r="Y29" s="7"/>
    </row>
    <row r="30" spans="1:25" ht="12.75">
      <c r="A30" t="s">
        <v>21</v>
      </c>
      <c r="D30">
        <f>'[1]Cumulative Stats'!M31</f>
        <v>4.788876276958002</v>
      </c>
      <c r="E30">
        <f>'[2]Cumulative Stats'!M31</f>
        <v>4.116144018583043</v>
      </c>
      <c r="F30">
        <f>'[3]Cumulative Stats'!M31</f>
        <v>4.4504181600955794</v>
      </c>
      <c r="G30">
        <f>'[4]Cumulative Stats'!M31</f>
        <v>5.062770562770563</v>
      </c>
      <c r="H30">
        <f>'[5]Cumulative Stats'!M31</f>
        <v>5.468531468531468</v>
      </c>
      <c r="I30">
        <f>'[6]Cumulative Stats'!M31</f>
        <v>4.104</v>
      </c>
      <c r="J30">
        <f>'[7]Cumulative Stats'!M31</f>
        <v>4.742857142857143</v>
      </c>
      <c r="K30">
        <f>'[8]Cumulative Stats'!M31</f>
        <v>4.095348837209302</v>
      </c>
      <c r="L30">
        <f>'[9]Cumulative Stats'!M31</f>
        <v>4.534308211473566</v>
      </c>
      <c r="M30">
        <f>'[10]Cumulative Stats'!M31</f>
        <v>4.072345390898483</v>
      </c>
      <c r="N30">
        <f>'[11]Cumulative Stats'!M31</f>
        <v>4.7719907407407405</v>
      </c>
      <c r="O30">
        <f>'[12]Cumulative Stats'!M31</f>
        <v>4.913793103448276</v>
      </c>
      <c r="P30">
        <f>'[13]Cumulative Stats'!M31</f>
        <v>5.210010881392818</v>
      </c>
      <c r="R30" s="7">
        <f>R25/R29</f>
        <v>4.646558526961859</v>
      </c>
      <c r="S30" s="7">
        <v>4.4</v>
      </c>
      <c r="U30" s="4"/>
      <c r="Y30" s="7"/>
    </row>
    <row r="31" spans="1:25" s="12" customFormat="1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 s="7"/>
      <c r="Y31" s="13"/>
    </row>
    <row r="32" spans="1:25" s="12" customFormat="1" ht="12.75">
      <c r="A32" t="s">
        <v>22</v>
      </c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 s="7"/>
      <c r="Y32" s="13"/>
    </row>
    <row r="33" spans="1:25" ht="12.75">
      <c r="A33" t="s">
        <v>23</v>
      </c>
      <c r="D33">
        <f>'[1]Cumulative Stats'!M34</f>
        <v>24</v>
      </c>
      <c r="E33">
        <f>'[2]Cumulative Stats'!M34</f>
        <v>19</v>
      </c>
      <c r="F33">
        <f>'[3]Cumulative Stats'!M34</f>
        <v>17</v>
      </c>
      <c r="G33">
        <f>'[4]Cumulative Stats'!M34</f>
        <v>18</v>
      </c>
      <c r="H33">
        <f>'[5]Cumulative Stats'!M34</f>
        <v>10</v>
      </c>
      <c r="I33">
        <f>'[6]Cumulative Stats'!M34</f>
        <v>16</v>
      </c>
      <c r="J33">
        <f>'[7]Cumulative Stats'!M34</f>
        <v>18</v>
      </c>
      <c r="K33">
        <f>'[8]Cumulative Stats'!M34</f>
        <v>21</v>
      </c>
      <c r="L33">
        <f>'[9]Cumulative Stats'!M34</f>
        <v>17</v>
      </c>
      <c r="M33">
        <f>'[10]Cumulative Stats'!M34</f>
        <v>23</v>
      </c>
      <c r="N33">
        <f>'[11]Cumulative Stats'!M34</f>
        <v>12</v>
      </c>
      <c r="O33">
        <f>'[12]Cumulative Stats'!M34</f>
        <v>18</v>
      </c>
      <c r="P33">
        <f>'[13]Cumulative Stats'!M34</f>
        <v>22</v>
      </c>
      <c r="Q33">
        <f t="shared" si="0"/>
        <v>235</v>
      </c>
      <c r="R33" s="7">
        <f>Q33/$B$1</f>
        <v>2.5824175824175826</v>
      </c>
      <c r="S33" s="7">
        <f>242/91</f>
        <v>2.659340659340659</v>
      </c>
      <c r="U33" s="4"/>
      <c r="Y33" s="7"/>
    </row>
    <row r="34" spans="1:25" ht="12.75">
      <c r="A34" t="s">
        <v>24</v>
      </c>
      <c r="D34">
        <f>'[1]Cumulative Stats'!M35</f>
        <v>336</v>
      </c>
      <c r="E34">
        <f>'[2]Cumulative Stats'!M35</f>
        <v>209</v>
      </c>
      <c r="F34">
        <f>'[3]Cumulative Stats'!M35</f>
        <v>65</v>
      </c>
      <c r="G34">
        <f>'[4]Cumulative Stats'!M35</f>
        <v>200</v>
      </c>
      <c r="H34">
        <f>'[5]Cumulative Stats'!M35</f>
        <v>51</v>
      </c>
      <c r="I34">
        <f>'[6]Cumulative Stats'!M35</f>
        <v>233</v>
      </c>
      <c r="J34">
        <f>'[7]Cumulative Stats'!M35</f>
        <v>254</v>
      </c>
      <c r="K34">
        <f>'[8]Cumulative Stats'!M35</f>
        <v>367</v>
      </c>
      <c r="L34">
        <f>'[9]Cumulative Stats'!M35</f>
        <v>298</v>
      </c>
      <c r="M34">
        <f>'[10]Cumulative Stats'!M35</f>
        <v>264</v>
      </c>
      <c r="N34">
        <f>'[11]Cumulative Stats'!M35</f>
        <v>208</v>
      </c>
      <c r="O34">
        <f>'[12]Cumulative Stats'!M35</f>
        <v>125</v>
      </c>
      <c r="P34">
        <f>'[13]Cumulative Stats'!M35</f>
        <v>280</v>
      </c>
      <c r="Q34">
        <f t="shared" si="0"/>
        <v>2890</v>
      </c>
      <c r="R34" s="7">
        <f>Q34/$B$1</f>
        <v>31.75824175824176</v>
      </c>
      <c r="S34" s="7">
        <f>3172/91</f>
        <v>34.857142857142854</v>
      </c>
      <c r="U34" s="4"/>
      <c r="Y34" s="7"/>
    </row>
    <row r="35" spans="1:19" ht="12.75">
      <c r="A35" t="s">
        <v>25</v>
      </c>
      <c r="D35">
        <f>'[1]Cumulative Stats'!M36</f>
        <v>4</v>
      </c>
      <c r="E35">
        <f>'[2]Cumulative Stats'!M36</f>
        <v>0</v>
      </c>
      <c r="F35">
        <f>'[3]Cumulative Stats'!M36</f>
        <v>0</v>
      </c>
      <c r="G35">
        <f>'[4]Cumulative Stats'!M36</f>
        <v>2</v>
      </c>
      <c r="H35">
        <f>'[5]Cumulative Stats'!M36</f>
        <v>1</v>
      </c>
      <c r="I35">
        <f>'[6]Cumulative Stats'!M36</f>
        <v>4</v>
      </c>
      <c r="J35">
        <f>'[7]Cumulative Stats'!M36</f>
        <v>1</v>
      </c>
      <c r="K35">
        <f>'[8]Cumulative Stats'!M36</f>
        <v>3</v>
      </c>
      <c r="L35">
        <f>'[9]Cumulative Stats'!M36</f>
        <v>0</v>
      </c>
      <c r="M35">
        <f>'[10]Cumulative Stats'!M36</f>
        <v>1</v>
      </c>
      <c r="N35">
        <f>'[11]Cumulative Stats'!M36</f>
        <v>0</v>
      </c>
      <c r="O35">
        <f>'[12]Cumulative Stats'!M36</f>
        <v>0</v>
      </c>
      <c r="P35">
        <f>'[13]Cumulative Stats'!M36</f>
        <v>1</v>
      </c>
      <c r="Q35">
        <f t="shared" si="0"/>
        <v>17</v>
      </c>
      <c r="R35" s="7">
        <f>Q35/$B$1</f>
        <v>0.18681318681318682</v>
      </c>
      <c r="S35" s="7">
        <v>1</v>
      </c>
    </row>
    <row r="36" spans="1:22" s="12" customFormat="1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 s="7"/>
    </row>
    <row r="37" spans="1:19" ht="12.75">
      <c r="A37" t="s">
        <v>26</v>
      </c>
      <c r="D37">
        <f>'[1]Cumulative Stats'!M38</f>
        <v>91</v>
      </c>
      <c r="E37">
        <f>'[2]Cumulative Stats'!M38</f>
        <v>98</v>
      </c>
      <c r="F37">
        <f>'[3]Cumulative Stats'!M38</f>
        <v>82</v>
      </c>
      <c r="G37">
        <f>'[4]Cumulative Stats'!M38</f>
        <v>77</v>
      </c>
      <c r="H37">
        <f>'[5]Cumulative Stats'!M38</f>
        <v>88</v>
      </c>
      <c r="I37">
        <f>'[6]Cumulative Stats'!M38</f>
        <v>94</v>
      </c>
      <c r="J37">
        <f>'[7]Cumulative Stats'!M38</f>
        <v>70</v>
      </c>
      <c r="K37">
        <f>'[8]Cumulative Stats'!M38</f>
        <v>93</v>
      </c>
      <c r="L37">
        <f>'[9]Cumulative Stats'!M38</f>
        <v>90</v>
      </c>
      <c r="M37">
        <f>'[10]Cumulative Stats'!M38</f>
        <v>95</v>
      </c>
      <c r="N37">
        <f>'[11]Cumulative Stats'!M38</f>
        <v>71</v>
      </c>
      <c r="O37">
        <f>'[12]Cumulative Stats'!M38</f>
        <v>87</v>
      </c>
      <c r="P37">
        <f>'[13]Cumulative Stats'!M38</f>
        <v>58</v>
      </c>
      <c r="Q37">
        <f t="shared" si="0"/>
        <v>1094</v>
      </c>
      <c r="R37" s="7">
        <f>Q37/$B$1</f>
        <v>12.021978021978022</v>
      </c>
      <c r="S37" s="7">
        <f>1024/91</f>
        <v>11.252747252747254</v>
      </c>
    </row>
    <row r="38" spans="1:19" ht="12.75">
      <c r="A38" t="s">
        <v>27</v>
      </c>
      <c r="D38">
        <f>'[1]Cumulative Stats'!M39</f>
        <v>3554</v>
      </c>
      <c r="E38">
        <f>'[2]Cumulative Stats'!M39</f>
        <v>3613</v>
      </c>
      <c r="F38">
        <f>'[3]Cumulative Stats'!M39</f>
        <v>3122</v>
      </c>
      <c r="G38">
        <f>'[4]Cumulative Stats'!M39</f>
        <v>2853</v>
      </c>
      <c r="H38">
        <f>'[5]Cumulative Stats'!M39</f>
        <v>3034</v>
      </c>
      <c r="I38">
        <f>'[6]Cumulative Stats'!M39</f>
        <v>3536</v>
      </c>
      <c r="J38">
        <f>'[7]Cumulative Stats'!M39</f>
        <v>2581</v>
      </c>
      <c r="K38">
        <f>'[8]Cumulative Stats'!M39</f>
        <v>3348</v>
      </c>
      <c r="L38">
        <f>'[9]Cumulative Stats'!M39</f>
        <v>3147</v>
      </c>
      <c r="M38">
        <f>'[10]Cumulative Stats'!M39</f>
        <v>3470</v>
      </c>
      <c r="N38">
        <f>'[11]Cumulative Stats'!M39</f>
        <v>2701</v>
      </c>
      <c r="O38">
        <f>'[12]Cumulative Stats'!M39</f>
        <v>3176</v>
      </c>
      <c r="P38">
        <f>'[13]Cumulative Stats'!M39</f>
        <v>2147</v>
      </c>
      <c r="Q38">
        <f t="shared" si="0"/>
        <v>40282</v>
      </c>
      <c r="R38" s="7">
        <f>Q38/$B$1</f>
        <v>442.65934065934067</v>
      </c>
      <c r="S38" s="7">
        <f>39768/91</f>
        <v>437.010989010989</v>
      </c>
    </row>
    <row r="39" spans="1:19" ht="12.75">
      <c r="A39" t="s">
        <v>28</v>
      </c>
      <c r="D39">
        <f>'[1]Cumulative Stats'!M40</f>
        <v>39.05494505494506</v>
      </c>
      <c r="E39">
        <f>'[2]Cumulative Stats'!M40</f>
        <v>36.86734693877551</v>
      </c>
      <c r="F39">
        <f>'[3]Cumulative Stats'!M40</f>
        <v>38.073170731707314</v>
      </c>
      <c r="G39">
        <f>'[4]Cumulative Stats'!M40</f>
        <v>37.05194805194805</v>
      </c>
      <c r="H39">
        <f>'[5]Cumulative Stats'!M40</f>
        <v>34.47727272727273</v>
      </c>
      <c r="I39">
        <f>'[6]Cumulative Stats'!M40</f>
        <v>37.61702127659574</v>
      </c>
      <c r="J39">
        <f>'[7]Cumulative Stats'!M40</f>
        <v>36.871428571428574</v>
      </c>
      <c r="K39">
        <f>'[8]Cumulative Stats'!M40</f>
        <v>36</v>
      </c>
      <c r="L39">
        <f>'[9]Cumulative Stats'!M40</f>
        <v>34.96666666666667</v>
      </c>
      <c r="M39">
        <f>'[10]Cumulative Stats'!M40</f>
        <v>36.526315789473685</v>
      </c>
      <c r="N39">
        <f>'[11]Cumulative Stats'!M40</f>
        <v>38.04225352112676</v>
      </c>
      <c r="O39">
        <f>'[12]Cumulative Stats'!M40</f>
        <v>36.50574712643678</v>
      </c>
      <c r="P39">
        <f>'[13]Cumulative Stats'!M40</f>
        <v>37.01724137931034</v>
      </c>
      <c r="Q39">
        <f t="shared" si="0"/>
        <v>479.0713578356873</v>
      </c>
      <c r="R39" s="7">
        <f>R38/R37</f>
        <v>36.820840950639855</v>
      </c>
      <c r="S39" s="9">
        <v>38.8</v>
      </c>
    </row>
    <row r="40" spans="1:22" s="12" customFormat="1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 s="7"/>
    </row>
    <row r="41" spans="1:19" ht="12.75">
      <c r="A41" t="s">
        <v>29</v>
      </c>
      <c r="D41">
        <f>'[1]Cumulative Stats'!M42</f>
        <v>35</v>
      </c>
      <c r="E41">
        <f>'[2]Cumulative Stats'!M42</f>
        <v>53</v>
      </c>
      <c r="F41">
        <f>'[3]Cumulative Stats'!M42</f>
        <v>42</v>
      </c>
      <c r="G41">
        <f>'[4]Cumulative Stats'!M42</f>
        <v>47</v>
      </c>
      <c r="H41">
        <f>'[5]Cumulative Stats'!M42</f>
        <v>54</v>
      </c>
      <c r="I41">
        <f>'[6]Cumulative Stats'!M42</f>
        <v>62</v>
      </c>
      <c r="J41">
        <f>'[7]Cumulative Stats'!M42</f>
        <v>54</v>
      </c>
      <c r="K41">
        <f>'[8]Cumulative Stats'!M42</f>
        <v>62</v>
      </c>
      <c r="L41">
        <f>'[9]Cumulative Stats'!M42</f>
        <v>48</v>
      </c>
      <c r="M41">
        <f>'[10]Cumulative Stats'!M42</f>
        <v>58</v>
      </c>
      <c r="N41">
        <f>'[11]Cumulative Stats'!M42</f>
        <v>42</v>
      </c>
      <c r="O41">
        <f>'[12]Cumulative Stats'!M42</f>
        <v>55</v>
      </c>
      <c r="P41">
        <f>'[13]Cumulative Stats'!M42</f>
        <v>52</v>
      </c>
      <c r="Q41">
        <f t="shared" si="0"/>
        <v>664</v>
      </c>
      <c r="R41" s="3">
        <f>Q41/$B$1</f>
        <v>7.2967032967032965</v>
      </c>
      <c r="S41" s="3">
        <f>609/91</f>
        <v>6.6923076923076925</v>
      </c>
    </row>
    <row r="42" spans="1:19" ht="12.75">
      <c r="A42" t="s">
        <v>30</v>
      </c>
      <c r="D42">
        <f>'[1]Cumulative Stats'!M43</f>
        <v>426</v>
      </c>
      <c r="E42">
        <f>'[2]Cumulative Stats'!M43</f>
        <v>473</v>
      </c>
      <c r="F42">
        <f>'[3]Cumulative Stats'!M43</f>
        <v>501</v>
      </c>
      <c r="G42">
        <f>'[4]Cumulative Stats'!M43</f>
        <v>437</v>
      </c>
      <c r="H42">
        <f>'[5]Cumulative Stats'!M43</f>
        <v>456</v>
      </c>
      <c r="I42">
        <f>'[6]Cumulative Stats'!M43</f>
        <v>523</v>
      </c>
      <c r="J42">
        <f>'[7]Cumulative Stats'!M43</f>
        <v>468</v>
      </c>
      <c r="K42">
        <f>'[8]Cumulative Stats'!M43</f>
        <v>492</v>
      </c>
      <c r="L42">
        <f>'[9]Cumulative Stats'!M43</f>
        <v>243</v>
      </c>
      <c r="M42">
        <f>'[10]Cumulative Stats'!M43</f>
        <v>433</v>
      </c>
      <c r="N42">
        <f>'[11]Cumulative Stats'!M43</f>
        <v>557</v>
      </c>
      <c r="O42">
        <f>'[12]Cumulative Stats'!M43</f>
        <v>591</v>
      </c>
      <c r="P42">
        <f>'[13]Cumulative Stats'!M43</f>
        <v>500</v>
      </c>
      <c r="Q42">
        <f t="shared" si="0"/>
        <v>6100</v>
      </c>
      <c r="R42" s="3">
        <f>Q42/$B$1</f>
        <v>67.03296703296704</v>
      </c>
      <c r="S42" s="7">
        <f>6166/91</f>
        <v>67.75824175824175</v>
      </c>
    </row>
    <row r="43" spans="1:19" ht="12.75">
      <c r="A43" t="s">
        <v>31</v>
      </c>
      <c r="D43">
        <f>'[1]Cumulative Stats'!M44</f>
        <v>12.17142857142857</v>
      </c>
      <c r="E43">
        <f>'[2]Cumulative Stats'!M44</f>
        <v>8.924528301886792</v>
      </c>
      <c r="F43">
        <f>'[3]Cumulative Stats'!M44</f>
        <v>11.928571428571429</v>
      </c>
      <c r="G43">
        <f>'[4]Cumulative Stats'!M44</f>
        <v>9.297872340425531</v>
      </c>
      <c r="H43">
        <f>'[5]Cumulative Stats'!M44</f>
        <v>8.444444444444445</v>
      </c>
      <c r="I43">
        <f>'[6]Cumulative Stats'!M44</f>
        <v>8.435483870967742</v>
      </c>
      <c r="J43">
        <f>'[7]Cumulative Stats'!M44</f>
        <v>8.666666666666666</v>
      </c>
      <c r="K43">
        <f>'[8]Cumulative Stats'!M44</f>
        <v>7.935483870967742</v>
      </c>
      <c r="L43">
        <f>'[9]Cumulative Stats'!M44</f>
        <v>5.0625</v>
      </c>
      <c r="M43">
        <f>'[10]Cumulative Stats'!M44</f>
        <v>7.4655172413793105</v>
      </c>
      <c r="N43">
        <f>'[11]Cumulative Stats'!M44</f>
        <v>13.261904761904763</v>
      </c>
      <c r="O43">
        <f>'[12]Cumulative Stats'!M44</f>
        <v>10.745454545454546</v>
      </c>
      <c r="P43">
        <f>'[13]Cumulative Stats'!M44</f>
        <v>9.615384615384615</v>
      </c>
      <c r="Q43">
        <f t="shared" si="0"/>
        <v>121.95524065948216</v>
      </c>
      <c r="R43" s="7">
        <f>R42/R41</f>
        <v>9.186746987951809</v>
      </c>
      <c r="S43" s="7">
        <v>10.1</v>
      </c>
    </row>
    <row r="44" spans="1:19" ht="12.75">
      <c r="A44" t="s">
        <v>32</v>
      </c>
      <c r="D44">
        <f>'[1]Cumulative Stats'!M45</f>
        <v>0</v>
      </c>
      <c r="E44">
        <f>'[2]Cumulative Stats'!M45</f>
        <v>0</v>
      </c>
      <c r="F44">
        <f>'[3]Cumulative Stats'!M45</f>
        <v>1</v>
      </c>
      <c r="G44">
        <f>'[4]Cumulative Stats'!M45</f>
        <v>0</v>
      </c>
      <c r="H44">
        <f>'[5]Cumulative Stats'!M45</f>
        <v>1</v>
      </c>
      <c r="I44">
        <f>'[6]Cumulative Stats'!M45</f>
        <v>0</v>
      </c>
      <c r="J44">
        <f>'[7]Cumulative Stats'!M45</f>
        <v>1</v>
      </c>
      <c r="K44">
        <f>'[8]Cumulative Stats'!M45</f>
        <v>0</v>
      </c>
      <c r="L44">
        <f>'[9]Cumulative Stats'!M45</f>
        <v>0</v>
      </c>
      <c r="M44">
        <f>'[10]Cumulative Stats'!M45</f>
        <v>0</v>
      </c>
      <c r="N44">
        <f>'[11]Cumulative Stats'!M45</f>
        <v>2</v>
      </c>
      <c r="O44">
        <f>'[12]Cumulative Stats'!M45</f>
        <v>0</v>
      </c>
      <c r="P44">
        <f>'[13]Cumulative Stats'!M45</f>
        <v>0</v>
      </c>
      <c r="Q44">
        <f t="shared" si="0"/>
        <v>5</v>
      </c>
      <c r="R44" s="7">
        <f>Q44/$B$1</f>
        <v>0.054945054945054944</v>
      </c>
      <c r="S44" s="7">
        <v>0.6</v>
      </c>
    </row>
    <row r="45" spans="1:22" s="12" customFormat="1" ht="12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 s="7"/>
    </row>
    <row r="46" spans="1:19" ht="12.75">
      <c r="A46" t="s">
        <v>33</v>
      </c>
      <c r="D46">
        <f>'[1]Cumulative Stats'!M47</f>
        <v>63</v>
      </c>
      <c r="E46">
        <f>'[2]Cumulative Stats'!M47</f>
        <v>56</v>
      </c>
      <c r="F46">
        <f>'[3]Cumulative Stats'!M47</f>
        <v>63</v>
      </c>
      <c r="G46">
        <f>'[4]Cumulative Stats'!M47</f>
        <v>47</v>
      </c>
      <c r="H46">
        <f>'[5]Cumulative Stats'!M47</f>
        <v>35</v>
      </c>
      <c r="I46">
        <f>'[6]Cumulative Stats'!M47</f>
        <v>69</v>
      </c>
      <c r="J46">
        <f>'[7]Cumulative Stats'!M47</f>
        <v>42</v>
      </c>
      <c r="K46">
        <f>'[8]Cumulative Stats'!M47</f>
        <v>56</v>
      </c>
      <c r="L46">
        <f>'[9]Cumulative Stats'!M47</f>
        <v>38</v>
      </c>
      <c r="M46">
        <f>'[10]Cumulative Stats'!M47</f>
        <v>56</v>
      </c>
      <c r="N46">
        <f>'[11]Cumulative Stats'!M47</f>
        <v>54</v>
      </c>
      <c r="O46">
        <f>'[12]Cumulative Stats'!M47</f>
        <v>55</v>
      </c>
      <c r="P46">
        <f>'[13]Cumulative Stats'!M47</f>
        <v>45</v>
      </c>
      <c r="Q46">
        <f t="shared" si="0"/>
        <v>679</v>
      </c>
      <c r="R46" s="3">
        <f>Q46/$B$1</f>
        <v>7.461538461538462</v>
      </c>
      <c r="S46" s="3">
        <f>666/91</f>
        <v>7.318681318681318</v>
      </c>
    </row>
    <row r="47" spans="1:19" ht="12.75">
      <c r="A47" t="s">
        <v>30</v>
      </c>
      <c r="D47">
        <f>'[1]Cumulative Stats'!M48</f>
        <v>1345</v>
      </c>
      <c r="E47">
        <f>'[2]Cumulative Stats'!M48</f>
        <v>1163</v>
      </c>
      <c r="F47">
        <f>'[3]Cumulative Stats'!M48</f>
        <v>1293</v>
      </c>
      <c r="G47">
        <f>'[4]Cumulative Stats'!M48</f>
        <v>1032</v>
      </c>
      <c r="H47">
        <f>'[5]Cumulative Stats'!M48</f>
        <v>999</v>
      </c>
      <c r="I47">
        <f>'[6]Cumulative Stats'!M48</f>
        <v>1263</v>
      </c>
      <c r="J47">
        <f>'[7]Cumulative Stats'!M48</f>
        <v>1057</v>
      </c>
      <c r="K47">
        <f>'[8]Cumulative Stats'!M48</f>
        <v>1202</v>
      </c>
      <c r="L47">
        <f>'[9]Cumulative Stats'!M48</f>
        <v>959</v>
      </c>
      <c r="M47">
        <f>'[10]Cumulative Stats'!M48</f>
        <v>1252</v>
      </c>
      <c r="N47">
        <f>'[11]Cumulative Stats'!M48</f>
        <v>1180</v>
      </c>
      <c r="O47">
        <f>'[12]Cumulative Stats'!M48</f>
        <v>1274</v>
      </c>
      <c r="P47">
        <f>'[13]Cumulative Stats'!M48</f>
        <v>1063</v>
      </c>
      <c r="Q47">
        <f t="shared" si="0"/>
        <v>15082</v>
      </c>
      <c r="R47" s="3">
        <f>Q47/$B$1</f>
        <v>165.73626373626374</v>
      </c>
      <c r="S47" s="7">
        <f>14223/91</f>
        <v>156.2967032967033</v>
      </c>
    </row>
    <row r="48" spans="1:19" ht="12.75">
      <c r="A48" t="s">
        <v>31</v>
      </c>
      <c r="D48">
        <f>'[1]Cumulative Stats'!M49</f>
        <v>21.349206349206348</v>
      </c>
      <c r="E48">
        <f>'[2]Cumulative Stats'!M49</f>
        <v>20.767857142857142</v>
      </c>
      <c r="F48">
        <f>'[3]Cumulative Stats'!M49</f>
        <v>20.523809523809526</v>
      </c>
      <c r="G48">
        <f>'[4]Cumulative Stats'!M49</f>
        <v>21.95744680851064</v>
      </c>
      <c r="H48">
        <f>'[5]Cumulative Stats'!M49</f>
        <v>28.542857142857144</v>
      </c>
      <c r="I48">
        <f>'[6]Cumulative Stats'!M49</f>
        <v>18.304347826086957</v>
      </c>
      <c r="J48">
        <f>'[7]Cumulative Stats'!M49</f>
        <v>25.166666666666668</v>
      </c>
      <c r="K48">
        <f>'[8]Cumulative Stats'!M49</f>
        <v>21.464285714285715</v>
      </c>
      <c r="L48">
        <f>'[9]Cumulative Stats'!M49</f>
        <v>25.236842105263158</v>
      </c>
      <c r="M48">
        <f>'[10]Cumulative Stats'!M49</f>
        <v>22.357142857142858</v>
      </c>
      <c r="N48">
        <f>'[11]Cumulative Stats'!M49</f>
        <v>21.85185185185185</v>
      </c>
      <c r="O48">
        <f>'[12]Cumulative Stats'!M49</f>
        <v>23.163636363636364</v>
      </c>
      <c r="P48">
        <f>'[13]Cumulative Stats'!M49</f>
        <v>23.622222222222224</v>
      </c>
      <c r="Q48">
        <f t="shared" si="0"/>
        <v>294.30817257439656</v>
      </c>
      <c r="R48" s="7">
        <f>R47/R46</f>
        <v>22.212076583210603</v>
      </c>
      <c r="S48" s="9">
        <v>21.4</v>
      </c>
    </row>
    <row r="49" spans="1:19" ht="12.75">
      <c r="A49" t="s">
        <v>32</v>
      </c>
      <c r="D49">
        <f>'[1]Cumulative Stats'!M50</f>
        <v>0</v>
      </c>
      <c r="E49">
        <f>'[2]Cumulative Stats'!M50</f>
        <v>0</v>
      </c>
      <c r="F49">
        <f>'[3]Cumulative Stats'!M50</f>
        <v>0</v>
      </c>
      <c r="G49">
        <f>'[4]Cumulative Stats'!M50</f>
        <v>0</v>
      </c>
      <c r="H49">
        <f>'[5]Cumulative Stats'!M50</f>
        <v>0</v>
      </c>
      <c r="I49">
        <f>'[6]Cumulative Stats'!M50</f>
        <v>1</v>
      </c>
      <c r="J49">
        <f>'[7]Cumulative Stats'!M50</f>
        <v>0</v>
      </c>
      <c r="K49">
        <f>'[8]Cumulative Stats'!M50</f>
        <v>0</v>
      </c>
      <c r="L49">
        <f>'[9]Cumulative Stats'!M50</f>
        <v>0</v>
      </c>
      <c r="M49">
        <f>'[10]Cumulative Stats'!M50</f>
        <v>0</v>
      </c>
      <c r="N49">
        <f>'[11]Cumulative Stats'!M50</f>
        <v>0</v>
      </c>
      <c r="O49">
        <f>'[12]Cumulative Stats'!M50</f>
        <v>0</v>
      </c>
      <c r="P49">
        <f>'[13]Cumulative Stats'!M50</f>
        <v>0</v>
      </c>
      <c r="Q49">
        <f t="shared" si="0"/>
        <v>1</v>
      </c>
      <c r="R49" s="7">
        <f>Q49/$B$1</f>
        <v>0.01098901098901099</v>
      </c>
      <c r="S49" s="9">
        <v>0.1</v>
      </c>
    </row>
    <row r="50" spans="1:22" s="12" customFormat="1" ht="12.7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 s="7"/>
    </row>
    <row r="51" spans="1:19" ht="12.75">
      <c r="A51" t="s">
        <v>34</v>
      </c>
      <c r="D51">
        <f>'[1]Cumulative Stats'!M52</f>
        <v>69</v>
      </c>
      <c r="E51">
        <f>'[2]Cumulative Stats'!M52</f>
        <v>70</v>
      </c>
      <c r="F51">
        <f>'[3]Cumulative Stats'!M52</f>
        <v>67</v>
      </c>
      <c r="G51">
        <f>'[4]Cumulative Stats'!M52</f>
        <v>95</v>
      </c>
      <c r="H51">
        <f>'[5]Cumulative Stats'!M52</f>
        <v>84</v>
      </c>
      <c r="I51">
        <f>'[6]Cumulative Stats'!M52</f>
        <v>59</v>
      </c>
      <c r="J51">
        <f>'[7]Cumulative Stats'!M52</f>
        <v>74</v>
      </c>
      <c r="K51">
        <f>'[8]Cumulative Stats'!M52</f>
        <v>82</v>
      </c>
      <c r="L51">
        <f>'[9]Cumulative Stats'!M52</f>
        <v>62</v>
      </c>
      <c r="M51">
        <f>'[10]Cumulative Stats'!M52</f>
        <v>58</v>
      </c>
      <c r="N51">
        <f>'[11]Cumulative Stats'!M52</f>
        <v>83</v>
      </c>
      <c r="O51">
        <f>'[12]Cumulative Stats'!M52</f>
        <v>78</v>
      </c>
      <c r="P51">
        <f>'[13]Cumulative Stats'!M52</f>
        <v>60</v>
      </c>
      <c r="Q51">
        <f t="shared" si="0"/>
        <v>941</v>
      </c>
      <c r="R51" s="7">
        <f>Q51/$B$1</f>
        <v>10.340659340659341</v>
      </c>
      <c r="S51" s="7">
        <f>985/91</f>
        <v>10.824175824175825</v>
      </c>
    </row>
    <row r="52" spans="1:19" ht="12.75">
      <c r="A52" t="s">
        <v>35</v>
      </c>
      <c r="D52">
        <f>'[1]Cumulative Stats'!M53</f>
        <v>644</v>
      </c>
      <c r="E52">
        <f>'[2]Cumulative Stats'!M53</f>
        <v>497</v>
      </c>
      <c r="F52">
        <f>'[3]Cumulative Stats'!M53</f>
        <v>523</v>
      </c>
      <c r="G52">
        <f>'[4]Cumulative Stats'!M53</f>
        <v>735</v>
      </c>
      <c r="H52">
        <f>'[5]Cumulative Stats'!M53</f>
        <v>675</v>
      </c>
      <c r="I52">
        <f>'[6]Cumulative Stats'!M53</f>
        <v>444</v>
      </c>
      <c r="J52">
        <f>'[7]Cumulative Stats'!M53</f>
        <v>655</v>
      </c>
      <c r="K52">
        <f>'[8]Cumulative Stats'!M53</f>
        <v>638</v>
      </c>
      <c r="L52">
        <f>'[9]Cumulative Stats'!M53</f>
        <v>485</v>
      </c>
      <c r="M52">
        <f>'[10]Cumulative Stats'!M53</f>
        <v>500</v>
      </c>
      <c r="N52">
        <f>'[11]Cumulative Stats'!M53</f>
        <v>631</v>
      </c>
      <c r="O52">
        <f>'[12]Cumulative Stats'!M53</f>
        <v>658</v>
      </c>
      <c r="P52">
        <f>'[13]Cumulative Stats'!M53</f>
        <v>489</v>
      </c>
      <c r="Q52">
        <f t="shared" si="0"/>
        <v>7574</v>
      </c>
      <c r="R52" s="7">
        <f>Q52/$B$1</f>
        <v>83.23076923076923</v>
      </c>
      <c r="S52" s="7">
        <f>8461/91</f>
        <v>92.97802197802197</v>
      </c>
    </row>
    <row r="53" spans="1:22" s="12" customFormat="1" ht="12.7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 s="7"/>
    </row>
    <row r="54" spans="1:19" ht="12.75">
      <c r="A54" t="s">
        <v>36</v>
      </c>
      <c r="D54">
        <f>'[1]Cumulative Stats'!M55</f>
        <v>30</v>
      </c>
      <c r="E54">
        <f>'[2]Cumulative Stats'!M55</f>
        <v>30</v>
      </c>
      <c r="F54">
        <f>'[3]Cumulative Stats'!M55</f>
        <v>33</v>
      </c>
      <c r="G54">
        <f>'[4]Cumulative Stats'!M55</f>
        <v>57</v>
      </c>
      <c r="H54">
        <f>'[5]Cumulative Stats'!M55</f>
        <v>26</v>
      </c>
      <c r="I54">
        <f>'[6]Cumulative Stats'!M55</f>
        <v>32</v>
      </c>
      <c r="J54">
        <f>'[7]Cumulative Stats'!M55</f>
        <v>22</v>
      </c>
      <c r="K54">
        <f>'[8]Cumulative Stats'!M55</f>
        <v>29</v>
      </c>
      <c r="L54">
        <f>'[9]Cumulative Stats'!M55</f>
        <v>32</v>
      </c>
      <c r="M54">
        <f>'[10]Cumulative Stats'!M55</f>
        <v>16</v>
      </c>
      <c r="N54">
        <f>'[11]Cumulative Stats'!M55</f>
        <v>33</v>
      </c>
      <c r="O54">
        <f>'[12]Cumulative Stats'!M55</f>
        <v>46</v>
      </c>
      <c r="P54">
        <f>'[13]Cumulative Stats'!M55</f>
        <v>28</v>
      </c>
      <c r="Q54">
        <f t="shared" si="0"/>
        <v>414</v>
      </c>
      <c r="R54" s="7">
        <f>Q54/$B$1</f>
        <v>4.549450549450549</v>
      </c>
      <c r="S54" s="7">
        <f>358/91</f>
        <v>3.934065934065934</v>
      </c>
    </row>
    <row r="55" spans="1:19" ht="12.75">
      <c r="A55" t="s">
        <v>105</v>
      </c>
      <c r="D55">
        <f>'[1]Cumulative Stats'!M56</f>
        <v>13</v>
      </c>
      <c r="E55">
        <f>'[2]Cumulative Stats'!M56</f>
        <v>12</v>
      </c>
      <c r="F55">
        <f>'[3]Cumulative Stats'!M56</f>
        <v>16</v>
      </c>
      <c r="G55">
        <f>'[4]Cumulative Stats'!M56</f>
        <v>21</v>
      </c>
      <c r="H55">
        <f>'[5]Cumulative Stats'!M56</f>
        <v>10</v>
      </c>
      <c r="I55">
        <f>'[6]Cumulative Stats'!M56</f>
        <v>17</v>
      </c>
      <c r="J55">
        <f>'[7]Cumulative Stats'!M56</f>
        <v>8</v>
      </c>
      <c r="K55">
        <f>'[8]Cumulative Stats'!M56</f>
        <v>18</v>
      </c>
      <c r="L55">
        <f>'[9]Cumulative Stats'!M56</f>
        <v>15</v>
      </c>
      <c r="M55">
        <f>'[10]Cumulative Stats'!M56</f>
        <v>5</v>
      </c>
      <c r="N55">
        <f>'[11]Cumulative Stats'!M56</f>
        <v>22</v>
      </c>
      <c r="O55">
        <f>'[12]Cumulative Stats'!M56</f>
        <v>18</v>
      </c>
      <c r="P55">
        <f>'[13]Cumulative Stats'!M56</f>
        <v>13</v>
      </c>
      <c r="Q55">
        <f t="shared" si="0"/>
        <v>188</v>
      </c>
      <c r="R55" s="7">
        <f>Q55/$B$1</f>
        <v>2.065934065934066</v>
      </c>
      <c r="S55" s="7">
        <f>167/91</f>
        <v>1.835164835164835</v>
      </c>
    </row>
    <row r="56" spans="1:22" s="12" customFormat="1" ht="12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 s="7"/>
    </row>
    <row r="57" spans="1:19" ht="12.75">
      <c r="A57" t="s">
        <v>37</v>
      </c>
      <c r="D57">
        <f>'[1]Cumulative Stats'!M58</f>
        <v>189</v>
      </c>
      <c r="E57">
        <f>'[2]Cumulative Stats'!M58</f>
        <v>209</v>
      </c>
      <c r="F57">
        <f>'[3]Cumulative Stats'!M58</f>
        <v>181</v>
      </c>
      <c r="G57">
        <f>'[4]Cumulative Stats'!M58</f>
        <v>253</v>
      </c>
      <c r="H57">
        <f>'[5]Cumulative Stats'!M58</f>
        <v>387</v>
      </c>
      <c r="I57">
        <f>'[6]Cumulative Stats'!M58</f>
        <v>210</v>
      </c>
      <c r="J57">
        <f>'[7]Cumulative Stats'!M58</f>
        <v>263</v>
      </c>
      <c r="K57">
        <f>'[8]Cumulative Stats'!M58</f>
        <v>184</v>
      </c>
      <c r="L57">
        <f>'[9]Cumulative Stats'!M58</f>
        <v>283</v>
      </c>
      <c r="M57">
        <f>'[10]Cumulative Stats'!M58</f>
        <v>186</v>
      </c>
      <c r="N57">
        <f>'[11]Cumulative Stats'!M58</f>
        <v>296</v>
      </c>
      <c r="O57">
        <f>'[12]Cumulative Stats'!M58</f>
        <v>313</v>
      </c>
      <c r="P57">
        <f>'[13]Cumulative Stats'!M58</f>
        <v>335</v>
      </c>
      <c r="Q57">
        <f t="shared" si="0"/>
        <v>3289</v>
      </c>
      <c r="R57" s="7">
        <f aca="true" t="shared" si="1" ref="R57:R65">Q57/$B$1</f>
        <v>36.142857142857146</v>
      </c>
      <c r="S57" s="7">
        <f>3066/91</f>
        <v>33.69230769230769</v>
      </c>
    </row>
    <row r="58" spans="1:19" ht="12.75">
      <c r="A58" t="s">
        <v>38</v>
      </c>
      <c r="D58">
        <f>'[1]Cumulative Stats'!M59</f>
        <v>22</v>
      </c>
      <c r="E58">
        <f>'[2]Cumulative Stats'!M59</f>
        <v>23</v>
      </c>
      <c r="F58">
        <f>'[3]Cumulative Stats'!M59</f>
        <v>17</v>
      </c>
      <c r="G58">
        <f>'[4]Cumulative Stats'!M59</f>
        <v>33</v>
      </c>
      <c r="H58">
        <f>'[5]Cumulative Stats'!M59</f>
        <v>49</v>
      </c>
      <c r="I58">
        <f>'[6]Cumulative Stats'!M59</f>
        <v>22</v>
      </c>
      <c r="J58">
        <f>'[7]Cumulative Stats'!M59</f>
        <v>31</v>
      </c>
      <c r="K58">
        <f>'[8]Cumulative Stats'!M59</f>
        <v>19</v>
      </c>
      <c r="L58">
        <f>'[9]Cumulative Stats'!M59</f>
        <v>36</v>
      </c>
      <c r="M58">
        <f>'[10]Cumulative Stats'!M59</f>
        <v>20</v>
      </c>
      <c r="N58">
        <f>'[11]Cumulative Stats'!M59</f>
        <v>32</v>
      </c>
      <c r="O58">
        <f>'[12]Cumulative Stats'!M59</f>
        <v>36</v>
      </c>
      <c r="P58">
        <f>'[13]Cumulative Stats'!M59</f>
        <v>42</v>
      </c>
      <c r="Q58">
        <f t="shared" si="0"/>
        <v>382</v>
      </c>
      <c r="R58" s="7">
        <f t="shared" si="1"/>
        <v>4.197802197802198</v>
      </c>
      <c r="S58" s="9">
        <f>370/91</f>
        <v>4.065934065934066</v>
      </c>
    </row>
    <row r="59" spans="1:19" ht="12.75">
      <c r="A59" t="s">
        <v>39</v>
      </c>
      <c r="D59">
        <f>'[1]Cumulative Stats'!M60</f>
        <v>11</v>
      </c>
      <c r="E59">
        <f>'[2]Cumulative Stats'!M60</f>
        <v>9</v>
      </c>
      <c r="F59">
        <f>'[3]Cumulative Stats'!M60</f>
        <v>4</v>
      </c>
      <c r="G59">
        <f>'[4]Cumulative Stats'!M60</f>
        <v>13</v>
      </c>
      <c r="H59">
        <f>'[5]Cumulative Stats'!M60</f>
        <v>14</v>
      </c>
      <c r="I59">
        <f>'[6]Cumulative Stats'!M60</f>
        <v>8</v>
      </c>
      <c r="J59">
        <f>'[7]Cumulative Stats'!M60</f>
        <v>13</v>
      </c>
      <c r="K59">
        <f>'[8]Cumulative Stats'!M60</f>
        <v>9</v>
      </c>
      <c r="L59">
        <f>'[9]Cumulative Stats'!M60</f>
        <v>14</v>
      </c>
      <c r="M59">
        <f>'[10]Cumulative Stats'!M60</f>
        <v>3</v>
      </c>
      <c r="N59">
        <f>'[11]Cumulative Stats'!M60</f>
        <v>13</v>
      </c>
      <c r="O59">
        <f>'[12]Cumulative Stats'!M60</f>
        <v>11</v>
      </c>
      <c r="P59">
        <f>'[13]Cumulative Stats'!M60</f>
        <v>18</v>
      </c>
      <c r="Q59">
        <f t="shared" si="0"/>
        <v>140</v>
      </c>
      <c r="R59" s="7">
        <f t="shared" si="1"/>
        <v>1.5384615384615385</v>
      </c>
      <c r="S59" s="7">
        <f>162/91</f>
        <v>1.7802197802197801</v>
      </c>
    </row>
    <row r="60" spans="1:19" ht="12.75">
      <c r="A60" t="s">
        <v>40</v>
      </c>
      <c r="D60">
        <f>'[1]Cumulative Stats'!M61</f>
        <v>13</v>
      </c>
      <c r="E60">
        <f>'[2]Cumulative Stats'!M61</f>
        <v>13</v>
      </c>
      <c r="F60">
        <f>'[3]Cumulative Stats'!M61</f>
        <v>12</v>
      </c>
      <c r="G60">
        <f>'[4]Cumulative Stats'!M61</f>
        <v>19</v>
      </c>
      <c r="H60">
        <f>'[5]Cumulative Stats'!M61</f>
        <v>32</v>
      </c>
      <c r="I60">
        <f>'[6]Cumulative Stats'!M61</f>
        <v>12</v>
      </c>
      <c r="J60">
        <f>'[7]Cumulative Stats'!M61</f>
        <v>18</v>
      </c>
      <c r="K60">
        <f>'[8]Cumulative Stats'!M61</f>
        <v>10</v>
      </c>
      <c r="L60">
        <f>'[9]Cumulative Stats'!M61</f>
        <v>17</v>
      </c>
      <c r="M60">
        <f>'[10]Cumulative Stats'!M61</f>
        <v>14</v>
      </c>
      <c r="N60">
        <f>'[11]Cumulative Stats'!M61</f>
        <v>13</v>
      </c>
      <c r="O60">
        <f>'[12]Cumulative Stats'!M61</f>
        <v>24</v>
      </c>
      <c r="P60">
        <f>'[13]Cumulative Stats'!M61</f>
        <v>19</v>
      </c>
      <c r="Q60">
        <f t="shared" si="0"/>
        <v>216</v>
      </c>
      <c r="R60" s="7">
        <f t="shared" si="1"/>
        <v>2.3736263736263736</v>
      </c>
      <c r="S60" s="7">
        <f>175/91</f>
        <v>1.9230769230769231</v>
      </c>
    </row>
    <row r="61" spans="1:19" ht="12.75">
      <c r="A61" t="s">
        <v>41</v>
      </c>
      <c r="D61">
        <f>'[1]Cumulative Stats'!M62</f>
        <v>0</v>
      </c>
      <c r="E61">
        <f>'[2]Cumulative Stats'!M62</f>
        <v>1</v>
      </c>
      <c r="F61">
        <f>'[3]Cumulative Stats'!M62</f>
        <v>2</v>
      </c>
      <c r="G61">
        <f>'[4]Cumulative Stats'!M62</f>
        <v>2</v>
      </c>
      <c r="H61">
        <f>'[5]Cumulative Stats'!M62</f>
        <v>5</v>
      </c>
      <c r="I61">
        <f>'[6]Cumulative Stats'!M62</f>
        <v>3</v>
      </c>
      <c r="J61">
        <f>'[7]Cumulative Stats'!M62</f>
        <v>2</v>
      </c>
      <c r="K61">
        <f>'[8]Cumulative Stats'!M62</f>
        <v>3</v>
      </c>
      <c r="L61">
        <f>'[9]Cumulative Stats'!M62</f>
        <v>5</v>
      </c>
      <c r="M61">
        <f>'[10]Cumulative Stats'!M62</f>
        <v>3</v>
      </c>
      <c r="N61">
        <f>'[11]Cumulative Stats'!M62</f>
        <v>7</v>
      </c>
      <c r="O61">
        <f>'[12]Cumulative Stats'!M62</f>
        <v>3</v>
      </c>
      <c r="P61">
        <f>'[13]Cumulative Stats'!M62</f>
        <v>5</v>
      </c>
      <c r="Q61">
        <f t="shared" si="0"/>
        <v>41</v>
      </c>
      <c r="R61" s="7">
        <f t="shared" si="1"/>
        <v>0.45054945054945056</v>
      </c>
      <c r="S61" s="9">
        <f>33/91</f>
        <v>0.3626373626373626</v>
      </c>
    </row>
    <row r="62" spans="1:19" ht="12.75">
      <c r="A62" t="s">
        <v>42</v>
      </c>
      <c r="D62">
        <f>'[1]Cumulative Stats'!M63</f>
        <v>20</v>
      </c>
      <c r="E62">
        <f>'[2]Cumulative Stats'!M63</f>
        <v>21</v>
      </c>
      <c r="F62">
        <f>'[3]Cumulative Stats'!M63</f>
        <v>15</v>
      </c>
      <c r="G62">
        <f>'[4]Cumulative Stats'!M63</f>
        <v>26</v>
      </c>
      <c r="H62">
        <f>'[5]Cumulative Stats'!M63</f>
        <v>40</v>
      </c>
      <c r="I62">
        <f>'[6]Cumulative Stats'!M63</f>
        <v>21</v>
      </c>
      <c r="J62">
        <f>'[7]Cumulative Stats'!M63</f>
        <v>29</v>
      </c>
      <c r="K62">
        <f>'[8]Cumulative Stats'!M63</f>
        <v>16</v>
      </c>
      <c r="L62">
        <f>'[9]Cumulative Stats'!M63</f>
        <v>31</v>
      </c>
      <c r="M62">
        <f>'[10]Cumulative Stats'!M63</f>
        <v>19</v>
      </c>
      <c r="N62">
        <f>'[11]Cumulative Stats'!M63</f>
        <v>29</v>
      </c>
      <c r="O62">
        <f>'[12]Cumulative Stats'!M63</f>
        <v>32</v>
      </c>
      <c r="P62">
        <f>'[13]Cumulative Stats'!M63</f>
        <v>36</v>
      </c>
      <c r="Q62">
        <f t="shared" si="0"/>
        <v>335</v>
      </c>
      <c r="R62" s="7">
        <f t="shared" si="1"/>
        <v>3.681318681318681</v>
      </c>
      <c r="S62" s="7">
        <f>330/91</f>
        <v>3.6263736263736264</v>
      </c>
    </row>
    <row r="63" spans="1:19" ht="12.75">
      <c r="A63" t="s">
        <v>43</v>
      </c>
      <c r="D63">
        <f>'[1]Cumulative Stats'!M64</f>
        <v>2</v>
      </c>
      <c r="E63">
        <f>'[2]Cumulative Stats'!M64</f>
        <v>0</v>
      </c>
      <c r="F63">
        <f>'[3]Cumulative Stats'!M64</f>
        <v>0</v>
      </c>
      <c r="G63">
        <f>'[4]Cumulative Stats'!M64</f>
        <v>1</v>
      </c>
      <c r="H63">
        <f>'[5]Cumulative Stats'!M64</f>
        <v>1</v>
      </c>
      <c r="I63">
        <f>'[6]Cumulative Stats'!M64</f>
        <v>0</v>
      </c>
      <c r="J63">
        <f>'[7]Cumulative Stats'!M64</f>
        <v>0</v>
      </c>
      <c r="K63">
        <f>'[8]Cumulative Stats'!M64</f>
        <v>0</v>
      </c>
      <c r="L63">
        <f>'[9]Cumulative Stats'!M64</f>
        <v>0</v>
      </c>
      <c r="M63">
        <f>'[10]Cumulative Stats'!M64</f>
        <v>1</v>
      </c>
      <c r="N63">
        <f>'[11]Cumulative Stats'!M64</f>
        <v>0</v>
      </c>
      <c r="O63">
        <f>'[12]Cumulative Stats'!M64</f>
        <v>1</v>
      </c>
      <c r="P63">
        <f>'[13]Cumulative Stats'!M64</f>
        <v>1</v>
      </c>
      <c r="Q63">
        <f t="shared" si="0"/>
        <v>7</v>
      </c>
      <c r="R63" s="7">
        <f t="shared" si="1"/>
        <v>0.07692307692307693</v>
      </c>
      <c r="S63" s="7">
        <v>0.2</v>
      </c>
    </row>
    <row r="64" spans="1:19" ht="12.75">
      <c r="A64" t="s">
        <v>44</v>
      </c>
      <c r="D64">
        <f>'[1]Cumulative Stats'!M65</f>
        <v>11</v>
      </c>
      <c r="E64">
        <f>'[2]Cumulative Stats'!M65</f>
        <v>17</v>
      </c>
      <c r="F64">
        <f>'[3]Cumulative Stats'!M65</f>
        <v>21</v>
      </c>
      <c r="G64">
        <f>'[4]Cumulative Stats'!M65</f>
        <v>9</v>
      </c>
      <c r="H64">
        <f>'[5]Cumulative Stats'!M65</f>
        <v>17</v>
      </c>
      <c r="I64">
        <f>'[6]Cumulative Stats'!M65</f>
        <v>19</v>
      </c>
      <c r="J64">
        <f>'[7]Cumulative Stats'!M65</f>
        <v>16</v>
      </c>
      <c r="K64">
        <f>'[8]Cumulative Stats'!M65</f>
        <v>18</v>
      </c>
      <c r="L64">
        <f>'[9]Cumulative Stats'!M65</f>
        <v>12</v>
      </c>
      <c r="M64">
        <f>'[10]Cumulative Stats'!M65</f>
        <v>15</v>
      </c>
      <c r="N64">
        <f>'[11]Cumulative Stats'!M65</f>
        <v>25</v>
      </c>
      <c r="O64">
        <f>'[12]Cumulative Stats'!M65</f>
        <v>21</v>
      </c>
      <c r="P64">
        <f>'[13]Cumulative Stats'!M65</f>
        <v>16</v>
      </c>
      <c r="Q64">
        <f t="shared" si="0"/>
        <v>217</v>
      </c>
      <c r="R64" s="7">
        <f t="shared" si="1"/>
        <v>2.3846153846153846</v>
      </c>
      <c r="S64" s="7">
        <f>170/91</f>
        <v>1.8681318681318682</v>
      </c>
    </row>
    <row r="65" spans="1:19" ht="12.75">
      <c r="A65" t="s">
        <v>45</v>
      </c>
      <c r="D65">
        <f>'[1]Cumulative Stats'!M66</f>
        <v>23</v>
      </c>
      <c r="E65">
        <f>'[2]Cumulative Stats'!M66</f>
        <v>28</v>
      </c>
      <c r="F65">
        <f>'[3]Cumulative Stats'!M66</f>
        <v>32</v>
      </c>
      <c r="G65">
        <f>'[4]Cumulative Stats'!M66</f>
        <v>28</v>
      </c>
      <c r="H65">
        <f>'[5]Cumulative Stats'!M66</f>
        <v>25</v>
      </c>
      <c r="I65">
        <f>'[6]Cumulative Stats'!M66</f>
        <v>30</v>
      </c>
      <c r="J65">
        <f>'[7]Cumulative Stats'!M66</f>
        <v>26</v>
      </c>
      <c r="K65">
        <f>'[8]Cumulative Stats'!M66</f>
        <v>34</v>
      </c>
      <c r="L65">
        <f>'[9]Cumulative Stats'!M66</f>
        <v>22</v>
      </c>
      <c r="M65">
        <f>'[10]Cumulative Stats'!M66</f>
        <v>21</v>
      </c>
      <c r="N65">
        <f>'[11]Cumulative Stats'!M66</f>
        <v>38</v>
      </c>
      <c r="O65">
        <f>'[12]Cumulative Stats'!M66</f>
        <v>28</v>
      </c>
      <c r="P65">
        <f>'[13]Cumulative Stats'!M66</f>
        <v>40</v>
      </c>
      <c r="Q65">
        <f t="shared" si="0"/>
        <v>375</v>
      </c>
      <c r="R65" s="7">
        <f t="shared" si="1"/>
        <v>4.1208791208791204</v>
      </c>
      <c r="S65" s="7">
        <f>283/91</f>
        <v>3.10989010989011</v>
      </c>
    </row>
    <row r="66" spans="1:19" ht="12.75">
      <c r="A66" t="s">
        <v>46</v>
      </c>
      <c r="D66">
        <f>'[1]Cumulative Stats'!M67</f>
        <v>47.82608695652174</v>
      </c>
      <c r="E66">
        <f>'[2]Cumulative Stats'!M67</f>
        <v>60.71428571428571</v>
      </c>
      <c r="F66">
        <f>'[3]Cumulative Stats'!M67</f>
        <v>65.625</v>
      </c>
      <c r="G66">
        <f>'[4]Cumulative Stats'!M67</f>
        <v>32.142857142857146</v>
      </c>
      <c r="H66">
        <f>'[5]Cumulative Stats'!M67</f>
        <v>68</v>
      </c>
      <c r="I66">
        <f>'[6]Cumulative Stats'!M67</f>
        <v>63.33333333333333</v>
      </c>
      <c r="J66">
        <f>'[7]Cumulative Stats'!M67</f>
        <v>61.53846153846154</v>
      </c>
      <c r="K66">
        <f>'[8]Cumulative Stats'!M67</f>
        <v>52.94117647058824</v>
      </c>
      <c r="L66">
        <f>'[9]Cumulative Stats'!M67</f>
        <v>54.54545454545454</v>
      </c>
      <c r="M66">
        <f>'[10]Cumulative Stats'!M67</f>
        <v>71.42857142857143</v>
      </c>
      <c r="N66">
        <f>'[11]Cumulative Stats'!M67</f>
        <v>65.78947368421053</v>
      </c>
      <c r="O66">
        <f>'[12]Cumulative Stats'!M67</f>
        <v>75</v>
      </c>
      <c r="P66">
        <f>'[13]Cumulative Stats'!M67</f>
        <v>40</v>
      </c>
      <c r="R66" s="7">
        <f>R64/R65*100</f>
        <v>57.866666666666674</v>
      </c>
      <c r="S66" s="7">
        <f>S64/S65*100</f>
        <v>60.07067137809188</v>
      </c>
    </row>
    <row r="67" spans="1:16" ht="12.75">
      <c r="A67" t="s">
        <v>106</v>
      </c>
      <c r="D67" t="str">
        <f>'[1]Cumulative Stats'!M68</f>
        <v>29:47</v>
      </c>
      <c r="E67" t="str">
        <f>'[2]Cumulative Stats'!M68</f>
        <v>29:06</v>
      </c>
      <c r="F67" t="str">
        <f>'[3]Cumulative Stats'!M68</f>
        <v>27:49</v>
      </c>
      <c r="G67" t="str">
        <f>'[4]Cumulative Stats'!M68</f>
        <v>30:59</v>
      </c>
      <c r="H67" t="str">
        <f>'[5]Cumulative Stats'!M68</f>
        <v>29:40</v>
      </c>
      <c r="I67" t="str">
        <f>'[6]Cumulative Stats'!M68</f>
        <v>28:34</v>
      </c>
      <c r="J67" t="str">
        <f>'[7]Cumulative Stats'!M68</f>
        <v>31:51</v>
      </c>
      <c r="K67" t="str">
        <f>'[8]Cumulative Stats'!M68</f>
        <v>29:02</v>
      </c>
      <c r="L67" t="str">
        <f>'[9]Cumulative Stats'!M68</f>
        <v>30:59</v>
      </c>
      <c r="M67" t="str">
        <f>'[10]Cumulative Stats'!M68</f>
        <v>29:24</v>
      </c>
      <c r="N67" t="str">
        <f>'[11]Cumulative Stats'!M68</f>
        <v>30:52</v>
      </c>
      <c r="O67" t="str">
        <f>'[12]Cumulative Stats'!M68</f>
        <v>30:16</v>
      </c>
      <c r="P67" t="str">
        <f>'[13]Cumulative Stats'!M68</f>
        <v>32:09</v>
      </c>
    </row>
    <row r="68" spans="1:16" ht="12.75">
      <c r="A68" t="s">
        <v>107</v>
      </c>
      <c r="D68" t="e">
        <f>'[1]Cumulative Stats'!M69</f>
        <v>#REF!</v>
      </c>
      <c r="E68">
        <f>'[2]Cumulative Stats'!M69</f>
        <v>30.23255813953488</v>
      </c>
      <c r="F68">
        <f>'[3]Cumulative Stats'!M69</f>
        <v>33.146067415730336</v>
      </c>
      <c r="G68">
        <f>'[4]Cumulative Stats'!M69</f>
        <v>33.663366336633665</v>
      </c>
      <c r="H68">
        <f>'[5]Cumulative Stats'!M69</f>
        <v>31.351351351351354</v>
      </c>
      <c r="I68">
        <f>'[6]Cumulative Stats'!M69</f>
        <v>32.804232804232804</v>
      </c>
      <c r="J68">
        <f>'[7]Cumulative Stats'!M69</f>
        <v>36.868686868686865</v>
      </c>
      <c r="K68">
        <f>'[8]Cumulative Stats'!M69</f>
        <v>26.262626262626267</v>
      </c>
      <c r="L68">
        <f>'[9]Cumulative Stats'!M69</f>
        <v>30.601092896174865</v>
      </c>
      <c r="M68">
        <f>'[10]Cumulative Stats'!M69</f>
        <v>34.57943925233645</v>
      </c>
      <c r="N68">
        <f>'[11]Cumulative Stats'!M69</f>
        <v>32.27513227513227</v>
      </c>
      <c r="O68">
        <f>'[12]Cumulative Stats'!M69</f>
        <v>29.84293193717277</v>
      </c>
      <c r="P68">
        <f>'[13]Cumulative Stats'!M69</f>
        <v>45.19774011299435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7"/>
  <sheetViews>
    <sheetView zoomScalePageLayoutView="0" workbookViewId="0" topLeftCell="A1">
      <selection activeCell="S13" sqref="S13"/>
    </sheetView>
  </sheetViews>
  <sheetFormatPr defaultColWidth="9.140625" defaultRowHeight="12.75"/>
  <cols>
    <col min="1" max="1" width="14.421875" style="0" customWidth="1"/>
    <col min="2" max="5" width="5.28125" style="0" customWidth="1"/>
    <col min="6" max="6" width="7.140625" style="0" customWidth="1"/>
    <col min="7" max="12" width="5.28125" style="0" customWidth="1"/>
    <col min="13" max="13" width="5.7109375" style="0" customWidth="1"/>
    <col min="14" max="14" width="5.28125" style="0" customWidth="1"/>
  </cols>
  <sheetData>
    <row r="1" spans="1:14" ht="12.75">
      <c r="A1" s="1" t="s">
        <v>48</v>
      </c>
      <c r="B1" s="5">
        <v>11</v>
      </c>
      <c r="C1" s="5" t="s">
        <v>49</v>
      </c>
      <c r="D1" s="5" t="s">
        <v>50</v>
      </c>
      <c r="E1" s="5" t="s">
        <v>50</v>
      </c>
      <c r="F1" s="5" t="s">
        <v>51</v>
      </c>
      <c r="G1" s="5" t="s">
        <v>52</v>
      </c>
      <c r="H1" s="5" t="s">
        <v>53</v>
      </c>
      <c r="I1" s="5" t="s">
        <v>54</v>
      </c>
      <c r="J1" s="5" t="s">
        <v>52</v>
      </c>
      <c r="K1" s="5" t="s">
        <v>55</v>
      </c>
      <c r="L1" s="5" t="s">
        <v>56</v>
      </c>
      <c r="M1" s="5" t="s">
        <v>57</v>
      </c>
      <c r="N1" s="5"/>
    </row>
    <row r="2" spans="1:15" ht="12.75">
      <c r="A2" s="24" t="str">
        <f>'[2]Cumulative Stats'!A103</f>
        <v>Jurgensen</v>
      </c>
      <c r="B2" s="25" t="s">
        <v>109</v>
      </c>
      <c r="C2" s="24">
        <f>'[2]Cumulative Stats'!C103</f>
        <v>164</v>
      </c>
      <c r="D2" s="24">
        <f>'[2]Cumulative Stats'!D103</f>
        <v>109</v>
      </c>
      <c r="E2" s="24">
        <f>'[2]Cumulative Stats'!E103</f>
        <v>66.46341463414635</v>
      </c>
      <c r="F2" s="24">
        <f>'[2]Cumulative Stats'!F103</f>
        <v>1455</v>
      </c>
      <c r="G2" s="24">
        <f>'[2]Cumulative Stats'!G103</f>
        <v>15</v>
      </c>
      <c r="H2" s="24">
        <f>'[2]Cumulative Stats'!H103</f>
        <v>68</v>
      </c>
      <c r="I2" s="24">
        <f>'[2]Cumulative Stats'!I103</f>
        <v>2</v>
      </c>
      <c r="J2" s="24">
        <f>'[2]Cumulative Stats'!J103</f>
        <v>9.146341463414634</v>
      </c>
      <c r="K2" s="24">
        <f>'[2]Cumulative Stats'!K103</f>
        <v>1.2195121951219512</v>
      </c>
      <c r="L2" s="26">
        <f>'[2]Cumulative Stats'!L103</f>
        <v>8.871951219512194</v>
      </c>
      <c r="M2" s="26">
        <f>'[2]Cumulative Stats'!M103</f>
        <v>119.84247967479673</v>
      </c>
      <c r="O2" s="1" t="s">
        <v>126</v>
      </c>
    </row>
    <row r="3" spans="1:13" ht="12.75">
      <c r="A3" t="str">
        <f>'[1]Cumulative Stats'!A94</f>
        <v>Hart</v>
      </c>
      <c r="B3" s="11" t="s">
        <v>108</v>
      </c>
      <c r="C3">
        <f>'[1]Cumulative Stats'!C94</f>
        <v>373</v>
      </c>
      <c r="D3">
        <f>'[1]Cumulative Stats'!D94</f>
        <v>193</v>
      </c>
      <c r="E3">
        <f>'[1]Cumulative Stats'!E94</f>
        <v>51.742627345844504</v>
      </c>
      <c r="F3">
        <f>'[1]Cumulative Stats'!F94</f>
        <v>2577</v>
      </c>
      <c r="G3">
        <f>'[1]Cumulative Stats'!G94</f>
        <v>30</v>
      </c>
      <c r="H3">
        <f>'[1]Cumulative Stats'!H94</f>
        <v>79</v>
      </c>
      <c r="I3">
        <f>'[1]Cumulative Stats'!I94</f>
        <v>6</v>
      </c>
      <c r="J3">
        <f>'[1]Cumulative Stats'!J94</f>
        <v>8.04289544235925</v>
      </c>
      <c r="K3">
        <f>'[1]Cumulative Stats'!K94</f>
        <v>1.6085790884718498</v>
      </c>
      <c r="L3" s="7">
        <f>'[1]Cumulative Stats'!L94</f>
        <v>6.908847184986596</v>
      </c>
      <c r="M3" s="7">
        <f>'[1]Cumulative Stats'!M94</f>
        <v>94.09629133154603</v>
      </c>
    </row>
    <row r="4" spans="1:13" ht="12.75">
      <c r="A4" t="str">
        <f>'[10]Cumulative Stats'!A103</f>
        <v>Harris</v>
      </c>
      <c r="B4" s="11" t="s">
        <v>117</v>
      </c>
      <c r="C4">
        <f>'[10]Cumulative Stats'!C103</f>
        <v>188</v>
      </c>
      <c r="D4">
        <f>'[10]Cumulative Stats'!D103</f>
        <v>100</v>
      </c>
      <c r="E4">
        <f>'[10]Cumulative Stats'!E103</f>
        <v>53.191489361702125</v>
      </c>
      <c r="F4">
        <f>'[10]Cumulative Stats'!F103</f>
        <v>1468</v>
      </c>
      <c r="G4">
        <f>'[10]Cumulative Stats'!G103</f>
        <v>9</v>
      </c>
      <c r="H4">
        <f>'[10]Cumulative Stats'!H103</f>
        <v>86</v>
      </c>
      <c r="I4">
        <f>'[10]Cumulative Stats'!I103</f>
        <v>2</v>
      </c>
      <c r="J4">
        <f>'[10]Cumulative Stats'!J103</f>
        <v>4.787234042553192</v>
      </c>
      <c r="K4">
        <f>'[10]Cumulative Stats'!K103</f>
        <v>1.0638297872340425</v>
      </c>
      <c r="L4" s="7">
        <f>'[10]Cumulative Stats'!L103</f>
        <v>7.808510638297872</v>
      </c>
      <c r="M4" s="7">
        <f>'[10]Cumulative Stats'!M103</f>
        <v>90.4698581560284</v>
      </c>
    </row>
    <row r="5" spans="1:13" ht="12.75">
      <c r="A5" t="str">
        <f>'[6]Cumulative Stats'!A101</f>
        <v>Tarkenton</v>
      </c>
      <c r="B5" s="11" t="s">
        <v>113</v>
      </c>
      <c r="C5">
        <f>'[6]Cumulative Stats'!C101</f>
        <v>356</v>
      </c>
      <c r="D5">
        <f>'[6]Cumulative Stats'!D101</f>
        <v>207</v>
      </c>
      <c r="E5">
        <f>'[6]Cumulative Stats'!E101</f>
        <v>58.14606741573034</v>
      </c>
      <c r="F5">
        <f>'[6]Cumulative Stats'!F101</f>
        <v>2560</v>
      </c>
      <c r="G5">
        <f>'[6]Cumulative Stats'!G101</f>
        <v>22</v>
      </c>
      <c r="H5">
        <f>'[6]Cumulative Stats'!H101</f>
        <v>55</v>
      </c>
      <c r="I5">
        <f>'[6]Cumulative Stats'!I101</f>
        <v>11</v>
      </c>
      <c r="J5">
        <f>'[6]Cumulative Stats'!J101</f>
        <v>6.179775280898876</v>
      </c>
      <c r="K5">
        <f>'[6]Cumulative Stats'!K101</f>
        <v>3.089887640449438</v>
      </c>
      <c r="L5" s="7">
        <f>'[6]Cumulative Stats'!L101</f>
        <v>7.191011235955056</v>
      </c>
      <c r="M5" s="7">
        <f>'[6]Cumulative Stats'!M101</f>
        <v>88.22565543071163</v>
      </c>
    </row>
    <row r="6" spans="1:13" ht="12.75">
      <c r="A6" s="24" t="str">
        <f>'[3]Cumulative Stats'!A104</f>
        <v>Staubach</v>
      </c>
      <c r="B6" s="25" t="s">
        <v>110</v>
      </c>
      <c r="C6" s="24">
        <f>'[3]Cumulative Stats'!C104</f>
        <v>372</v>
      </c>
      <c r="D6" s="24">
        <f>'[3]Cumulative Stats'!D104</f>
        <v>194</v>
      </c>
      <c r="E6" s="24">
        <f>'[3]Cumulative Stats'!E104</f>
        <v>52.1505376344086</v>
      </c>
      <c r="F6" s="24">
        <f>'[3]Cumulative Stats'!F104</f>
        <v>2640</v>
      </c>
      <c r="G6" s="24">
        <f>'[3]Cumulative Stats'!G104</f>
        <v>18</v>
      </c>
      <c r="H6" s="24">
        <f>'[3]Cumulative Stats'!H104</f>
        <v>43</v>
      </c>
      <c r="I6" s="24">
        <f>'[3]Cumulative Stats'!I104</f>
        <v>12</v>
      </c>
      <c r="J6" s="24">
        <f>'[3]Cumulative Stats'!J104</f>
        <v>4.838709677419355</v>
      </c>
      <c r="K6" s="24">
        <f>'[3]Cumulative Stats'!K104</f>
        <v>3.225806451612903</v>
      </c>
      <c r="L6" s="26">
        <f>'[3]Cumulative Stats'!L104</f>
        <v>7.096774193548387</v>
      </c>
      <c r="M6" s="26">
        <f>'[3]Cumulative Stats'!M104</f>
        <v>77.80017921146954</v>
      </c>
    </row>
    <row r="7" spans="1:14" ht="12.75">
      <c r="A7" t="str">
        <f>'[2]Cumulative Stats'!A102</f>
        <v>Kilmer</v>
      </c>
      <c r="B7" s="11" t="s">
        <v>109</v>
      </c>
      <c r="C7">
        <f>'[2]Cumulative Stats'!C102</f>
        <v>264</v>
      </c>
      <c r="D7">
        <f>'[2]Cumulative Stats'!D102</f>
        <v>135</v>
      </c>
      <c r="E7">
        <f>'[2]Cumulative Stats'!E102</f>
        <v>51.13636363636363</v>
      </c>
      <c r="F7">
        <f>'[2]Cumulative Stats'!F102</f>
        <v>1799</v>
      </c>
      <c r="G7">
        <f>'[2]Cumulative Stats'!G102</f>
        <v>8</v>
      </c>
      <c r="H7">
        <f>'[2]Cumulative Stats'!H102</f>
        <v>52</v>
      </c>
      <c r="I7">
        <f>'[2]Cumulative Stats'!I102</f>
        <v>5</v>
      </c>
      <c r="J7">
        <f>'[2]Cumulative Stats'!J102</f>
        <v>3.0303030303030303</v>
      </c>
      <c r="K7">
        <f>'[2]Cumulative Stats'!K102</f>
        <v>1.893939393939394</v>
      </c>
      <c r="L7" s="7">
        <f>'[2]Cumulative Stats'!L102</f>
        <v>6.8143939393939394</v>
      </c>
      <c r="M7" s="7">
        <f>'[2]Cumulative Stats'!M102</f>
        <v>75.29987373737373</v>
      </c>
      <c r="N7" s="24"/>
    </row>
    <row r="8" spans="1:13" ht="12.75">
      <c r="A8" s="24" t="str">
        <f>'[5]Cumulative Stats'!A99</f>
        <v>Morton</v>
      </c>
      <c r="B8" s="25" t="s">
        <v>112</v>
      </c>
      <c r="C8" s="24">
        <f>'[5]Cumulative Stats'!C99</f>
        <v>240</v>
      </c>
      <c r="D8" s="24">
        <f>'[5]Cumulative Stats'!D99</f>
        <v>133</v>
      </c>
      <c r="E8" s="24">
        <f>'[5]Cumulative Stats'!E99</f>
        <v>55.41666666666667</v>
      </c>
      <c r="F8" s="24">
        <f>'[5]Cumulative Stats'!F99</f>
        <v>1520</v>
      </c>
      <c r="G8" s="24">
        <f>'[5]Cumulative Stats'!G99</f>
        <v>10</v>
      </c>
      <c r="H8" s="24">
        <f>'[5]Cumulative Stats'!H99</f>
        <v>80</v>
      </c>
      <c r="I8" s="24">
        <f>'[5]Cumulative Stats'!I99</f>
        <v>13</v>
      </c>
      <c r="J8" s="24">
        <f>'[5]Cumulative Stats'!J99</f>
        <v>4.166666666666666</v>
      </c>
      <c r="K8" s="24">
        <f>'[5]Cumulative Stats'!K99</f>
        <v>5.416666666666667</v>
      </c>
      <c r="L8" s="26">
        <f>'[5]Cumulative Stats'!L99</f>
        <v>6.333333333333333</v>
      </c>
      <c r="M8" s="26">
        <f>'[5]Cumulative Stats'!M99</f>
        <v>65.97222222222221</v>
      </c>
    </row>
    <row r="9" spans="1:14" ht="12.75">
      <c r="A9" s="24" t="str">
        <f>'[7]Cumulative Stats'!A104</f>
        <v>Munson</v>
      </c>
      <c r="B9" s="25" t="s">
        <v>114</v>
      </c>
      <c r="C9" s="24">
        <f>'[7]Cumulative Stats'!C104</f>
        <v>290</v>
      </c>
      <c r="D9" s="24">
        <f>'[7]Cumulative Stats'!D104</f>
        <v>149</v>
      </c>
      <c r="E9" s="24">
        <f>'[7]Cumulative Stats'!E104</f>
        <v>51.37931034482759</v>
      </c>
      <c r="F9" s="24">
        <f>'[7]Cumulative Stats'!F104</f>
        <v>1546</v>
      </c>
      <c r="G9" s="24">
        <f>'[7]Cumulative Stats'!G104</f>
        <v>6</v>
      </c>
      <c r="H9" s="24">
        <f>'[7]Cumulative Stats'!H104</f>
        <v>37</v>
      </c>
      <c r="I9" s="24">
        <f>'[7]Cumulative Stats'!I104</f>
        <v>6</v>
      </c>
      <c r="J9" s="24">
        <f>'[7]Cumulative Stats'!J104</f>
        <v>2.0689655172413794</v>
      </c>
      <c r="K9" s="24">
        <f>'[7]Cumulative Stats'!K104</f>
        <v>2.0689655172413794</v>
      </c>
      <c r="L9" s="26">
        <f>'[7]Cumulative Stats'!L104</f>
        <v>5.3310344827586205</v>
      </c>
      <c r="M9" s="26">
        <f>'[7]Cumulative Stats'!M104</f>
        <v>65.38793103448276</v>
      </c>
      <c r="N9" s="24"/>
    </row>
    <row r="10" spans="1:14" ht="12.75">
      <c r="A10" t="str">
        <f>'[4]Cumulative Stats'!A99</f>
        <v>Gabriel</v>
      </c>
      <c r="B10" s="11" t="s">
        <v>111</v>
      </c>
      <c r="C10">
        <f>'[4]Cumulative Stats'!C99</f>
        <v>350</v>
      </c>
      <c r="D10">
        <f>'[4]Cumulative Stats'!D99</f>
        <v>201</v>
      </c>
      <c r="E10">
        <f>'[4]Cumulative Stats'!E99</f>
        <v>57.42857142857143</v>
      </c>
      <c r="F10">
        <f>'[4]Cumulative Stats'!F99</f>
        <v>1893</v>
      </c>
      <c r="G10">
        <f>'[4]Cumulative Stats'!G99</f>
        <v>9</v>
      </c>
      <c r="H10">
        <f>'[4]Cumulative Stats'!H99</f>
        <v>43</v>
      </c>
      <c r="I10">
        <f>'[4]Cumulative Stats'!I99</f>
        <v>14</v>
      </c>
      <c r="J10">
        <f>'[4]Cumulative Stats'!J99</f>
        <v>2.571428571428571</v>
      </c>
      <c r="K10">
        <f>'[4]Cumulative Stats'!K99</f>
        <v>4</v>
      </c>
      <c r="L10" s="7">
        <f>'[4]Cumulative Stats'!L99</f>
        <v>5.408571428571428</v>
      </c>
      <c r="M10" s="7">
        <f>'[4]Cumulative Stats'!M99</f>
        <v>64.38095238095238</v>
      </c>
      <c r="N10" s="24"/>
    </row>
    <row r="11" spans="1:13" ht="12.75">
      <c r="A11" t="str">
        <f>'[8]Cumulative Stats'!A99</f>
        <v>Hadl</v>
      </c>
      <c r="B11" s="11" t="s">
        <v>115</v>
      </c>
      <c r="C11">
        <f>'[8]Cumulative Stats'!C99</f>
        <v>184</v>
      </c>
      <c r="D11">
        <f>'[8]Cumulative Stats'!D99</f>
        <v>88</v>
      </c>
      <c r="E11">
        <f>'[8]Cumulative Stats'!E99</f>
        <v>47.82608695652174</v>
      </c>
      <c r="F11">
        <f>'[8]Cumulative Stats'!F99</f>
        <v>1035</v>
      </c>
      <c r="G11">
        <f>'[8]Cumulative Stats'!G99</f>
        <v>3</v>
      </c>
      <c r="H11">
        <f>'[8]Cumulative Stats'!H99</f>
        <v>32</v>
      </c>
      <c r="I11">
        <f>'[8]Cumulative Stats'!I99</f>
        <v>8</v>
      </c>
      <c r="J11">
        <f>'[8]Cumulative Stats'!J99</f>
        <v>1.6304347826086956</v>
      </c>
      <c r="K11">
        <f>'[8]Cumulative Stats'!K99</f>
        <v>4.3478260869565215</v>
      </c>
      <c r="L11" s="7">
        <f>'[8]Cumulative Stats'!L99</f>
        <v>5.625</v>
      </c>
      <c r="M11" s="7">
        <f>'[8]Cumulative Stats'!M99</f>
        <v>52.694746376811594</v>
      </c>
    </row>
    <row r="12" spans="1:13" ht="12.75">
      <c r="A12" s="24" t="str">
        <f>'[11]Cumulative Stats'!A101</f>
        <v>Owen</v>
      </c>
      <c r="B12" s="25" t="s">
        <v>118</v>
      </c>
      <c r="C12" s="24">
        <f>'[11]Cumulative Stats'!C101</f>
        <v>174</v>
      </c>
      <c r="D12" s="24">
        <f>'[11]Cumulative Stats'!D101</f>
        <v>73</v>
      </c>
      <c r="E12" s="24">
        <f>'[11]Cumulative Stats'!E101</f>
        <v>41.95402298850575</v>
      </c>
      <c r="F12" s="24">
        <f>'[11]Cumulative Stats'!F101</f>
        <v>1265</v>
      </c>
      <c r="G12" s="24">
        <f>'[11]Cumulative Stats'!G101</f>
        <v>12</v>
      </c>
      <c r="H12" s="24">
        <f>'[11]Cumulative Stats'!H101</f>
        <v>61</v>
      </c>
      <c r="I12" s="24">
        <f>'[11]Cumulative Stats'!I101</f>
        <v>16</v>
      </c>
      <c r="J12" s="24">
        <f>'[11]Cumulative Stats'!J101</f>
        <v>6.896551724137931</v>
      </c>
      <c r="K12" s="24">
        <f>'[11]Cumulative Stats'!K101</f>
        <v>9.195402298850574</v>
      </c>
      <c r="L12" s="26">
        <f>'[11]Cumulative Stats'!L101</f>
        <v>7.2701149425287355</v>
      </c>
      <c r="M12" s="26">
        <f>'[11]Cumulative Stats'!M101</f>
        <v>52.01149425287357</v>
      </c>
    </row>
    <row r="13" spans="1:14" ht="12.75">
      <c r="A13" t="str">
        <f>'[12]Cumulative Stats'!A102</f>
        <v>Manning</v>
      </c>
      <c r="B13" s="11" t="s">
        <v>119</v>
      </c>
      <c r="C13">
        <f>'[12]Cumulative Stats'!C102</f>
        <v>257</v>
      </c>
      <c r="D13">
        <f>'[12]Cumulative Stats'!D102</f>
        <v>113</v>
      </c>
      <c r="E13">
        <f>'[12]Cumulative Stats'!E102</f>
        <v>43.96887159533074</v>
      </c>
      <c r="F13">
        <f>'[12]Cumulative Stats'!F102</f>
        <v>1320</v>
      </c>
      <c r="G13">
        <f>'[12]Cumulative Stats'!G102</f>
        <v>6</v>
      </c>
      <c r="H13">
        <f>'[12]Cumulative Stats'!H102</f>
        <v>41</v>
      </c>
      <c r="I13">
        <f>'[12]Cumulative Stats'!I102</f>
        <v>11</v>
      </c>
      <c r="J13">
        <f>'[12]Cumulative Stats'!J102</f>
        <v>2.3346303501945527</v>
      </c>
      <c r="K13">
        <f>'[12]Cumulative Stats'!K102</f>
        <v>4.280155642023346</v>
      </c>
      <c r="L13" s="7">
        <f>'[12]Cumulative Stats'!L102</f>
        <v>5.136186770428016</v>
      </c>
      <c r="M13" s="7">
        <f>'[12]Cumulative Stats'!M102</f>
        <v>50.07295719844359</v>
      </c>
      <c r="N13" s="24"/>
    </row>
    <row r="14" spans="1:14" ht="12.75">
      <c r="A14" s="24" t="str">
        <f>'[13]Cumulative Stats'!A102</f>
        <v>Lee</v>
      </c>
      <c r="B14" s="25" t="s">
        <v>120</v>
      </c>
      <c r="C14" s="24">
        <f>'[13]Cumulative Stats'!C102</f>
        <v>188</v>
      </c>
      <c r="D14" s="24">
        <f>'[13]Cumulative Stats'!D102</f>
        <v>92</v>
      </c>
      <c r="E14" s="24">
        <f>'[13]Cumulative Stats'!E102</f>
        <v>48.93617021276596</v>
      </c>
      <c r="F14" s="24">
        <f>'[13]Cumulative Stats'!F102</f>
        <v>946</v>
      </c>
      <c r="G14" s="24">
        <f>'[13]Cumulative Stats'!G102</f>
        <v>4</v>
      </c>
      <c r="H14" s="24">
        <f>'[13]Cumulative Stats'!H102</f>
        <v>40</v>
      </c>
      <c r="I14" s="24">
        <f>'[13]Cumulative Stats'!I102</f>
        <v>10</v>
      </c>
      <c r="J14" s="24">
        <f>'[13]Cumulative Stats'!J102</f>
        <v>2.127659574468085</v>
      </c>
      <c r="K14" s="24">
        <f>'[13]Cumulative Stats'!K102</f>
        <v>5.319148936170213</v>
      </c>
      <c r="L14" s="26">
        <f>'[13]Cumulative Stats'!L102</f>
        <v>5.031914893617022</v>
      </c>
      <c r="M14" s="26">
        <f>'[13]Cumulative Stats'!M102</f>
        <v>48.758865248226954</v>
      </c>
      <c r="N14" s="24"/>
    </row>
    <row r="15" spans="1:14" ht="12.75">
      <c r="A15" s="24" t="str">
        <f>'[9]Cumulative Stats'!A107</f>
        <v>Huff</v>
      </c>
      <c r="B15" s="25" t="s">
        <v>116</v>
      </c>
      <c r="C15" s="24">
        <f>'[9]Cumulative Stats'!C107</f>
        <v>284</v>
      </c>
      <c r="D15" s="24">
        <f>'[9]Cumulative Stats'!D107</f>
        <v>140</v>
      </c>
      <c r="E15" s="24">
        <f>'[9]Cumulative Stats'!E107</f>
        <v>49.29577464788733</v>
      </c>
      <c r="F15" s="24">
        <f>'[9]Cumulative Stats'!F107</f>
        <v>1555</v>
      </c>
      <c r="G15" s="24">
        <f>'[9]Cumulative Stats'!G107</f>
        <v>6</v>
      </c>
      <c r="H15" s="24">
        <f>'[9]Cumulative Stats'!H107</f>
        <v>33</v>
      </c>
      <c r="I15" s="24">
        <f>'[9]Cumulative Stats'!I107</f>
        <v>17</v>
      </c>
      <c r="J15" s="24">
        <f>'[9]Cumulative Stats'!J107</f>
        <v>2.112676056338028</v>
      </c>
      <c r="K15" s="24">
        <f>'[9]Cumulative Stats'!K107</f>
        <v>5.985915492957746</v>
      </c>
      <c r="L15" s="26">
        <f>'[9]Cumulative Stats'!L107</f>
        <v>5.475352112676056</v>
      </c>
      <c r="M15" s="26">
        <f>'[9]Cumulative Stats'!M107</f>
        <v>48.07805164319249</v>
      </c>
      <c r="N15" s="24"/>
    </row>
    <row r="16" spans="1:14" ht="13.5" thickBot="1">
      <c r="A16" s="22" t="str">
        <f>'[8]Cumulative Stats'!A100</f>
        <v>Tagge</v>
      </c>
      <c r="B16" s="23" t="s">
        <v>115</v>
      </c>
      <c r="C16" s="22">
        <f>'[8]Cumulative Stats'!C100</f>
        <v>165</v>
      </c>
      <c r="D16" s="22">
        <f>'[8]Cumulative Stats'!D100</f>
        <v>75</v>
      </c>
      <c r="E16" s="22">
        <f>'[8]Cumulative Stats'!E100</f>
        <v>45.45454545454545</v>
      </c>
      <c r="F16" s="22">
        <f>'[8]Cumulative Stats'!F100</f>
        <v>601</v>
      </c>
      <c r="G16" s="22">
        <f>'[8]Cumulative Stats'!G100</f>
        <v>3</v>
      </c>
      <c r="H16" s="22">
        <f>'[8]Cumulative Stats'!H100</f>
        <v>27</v>
      </c>
      <c r="I16" s="22">
        <f>'[8]Cumulative Stats'!I100</f>
        <v>6</v>
      </c>
      <c r="J16" s="22">
        <f>'[8]Cumulative Stats'!J100</f>
        <v>1.8181818181818181</v>
      </c>
      <c r="K16" s="22">
        <f>'[8]Cumulative Stats'!K100</f>
        <v>3.6363636363636362</v>
      </c>
      <c r="L16" s="27">
        <f>'[8]Cumulative Stats'!L100</f>
        <v>3.6424242424242426</v>
      </c>
      <c r="M16" s="27">
        <f>'[8]Cumulative Stats'!M100</f>
        <v>46.04797979797979</v>
      </c>
      <c r="N16" s="24"/>
    </row>
    <row r="17" spans="1:15" ht="12.75">
      <c r="A17" s="24" t="str">
        <f>'[10]Cumulative Stats'!A104</f>
        <v>Hadl</v>
      </c>
      <c r="B17" s="25" t="s">
        <v>117</v>
      </c>
      <c r="C17" s="24">
        <f>'[10]Cumulative Stats'!C104</f>
        <v>118</v>
      </c>
      <c r="D17" s="24">
        <f>'[10]Cumulative Stats'!D104</f>
        <v>59</v>
      </c>
      <c r="E17" s="24">
        <f>'[10]Cumulative Stats'!E104</f>
        <v>50</v>
      </c>
      <c r="F17" s="24">
        <f>'[10]Cumulative Stats'!F104</f>
        <v>573</v>
      </c>
      <c r="G17" s="24">
        <f>'[10]Cumulative Stats'!G104</f>
        <v>6</v>
      </c>
      <c r="H17" s="24">
        <f>'[10]Cumulative Stats'!H104</f>
        <v>37</v>
      </c>
      <c r="I17" s="24">
        <f>'[10]Cumulative Stats'!I104</f>
        <v>7</v>
      </c>
      <c r="J17" s="24">
        <f>'[10]Cumulative Stats'!J104</f>
        <v>5.084745762711865</v>
      </c>
      <c r="K17" s="24">
        <f>'[10]Cumulative Stats'!K104</f>
        <v>5.932203389830509</v>
      </c>
      <c r="L17" s="26">
        <f>'[10]Cumulative Stats'!L104</f>
        <v>4.8559322033898304</v>
      </c>
      <c r="M17" s="26">
        <f>'[10]Cumulative Stats'!M104</f>
        <v>56.21468926553672</v>
      </c>
      <c r="O17" s="1" t="s">
        <v>124</v>
      </c>
    </row>
    <row r="18" spans="1:14" ht="12.75">
      <c r="A18" s="24" t="str">
        <f>'[5]Cumulative Stats'!A100</f>
        <v>Snead</v>
      </c>
      <c r="B18" s="25" t="s">
        <v>112</v>
      </c>
      <c r="C18" s="24">
        <f>'[5]Cumulative Stats'!C100</f>
        <v>108</v>
      </c>
      <c r="D18" s="24">
        <f>'[5]Cumulative Stats'!D100</f>
        <v>61</v>
      </c>
      <c r="E18" s="24">
        <f>'[5]Cumulative Stats'!E100</f>
        <v>56.481481481481474</v>
      </c>
      <c r="F18" s="24">
        <f>'[5]Cumulative Stats'!F100</f>
        <v>606</v>
      </c>
      <c r="G18" s="24">
        <f>'[5]Cumulative Stats'!G100</f>
        <v>2</v>
      </c>
      <c r="H18" s="24">
        <f>'[5]Cumulative Stats'!H100</f>
        <v>45</v>
      </c>
      <c r="I18" s="24">
        <f>'[5]Cumulative Stats'!I100</f>
        <v>9</v>
      </c>
      <c r="J18" s="24">
        <f>'[5]Cumulative Stats'!J100</f>
        <v>1.8518518518518516</v>
      </c>
      <c r="K18" s="24">
        <f>'[5]Cumulative Stats'!K100</f>
        <v>8.333333333333332</v>
      </c>
      <c r="L18" s="26">
        <f>'[5]Cumulative Stats'!L100</f>
        <v>5.611111111111111</v>
      </c>
      <c r="M18" s="26">
        <f>'[5]Cumulative Stats'!M100</f>
        <v>43.981481481481474</v>
      </c>
      <c r="N18" s="24"/>
    </row>
    <row r="19" spans="1:13" ht="12.75">
      <c r="A19" t="str">
        <f>'[4]Cumulative Stats'!A100</f>
        <v>Boryla</v>
      </c>
      <c r="B19" s="11" t="s">
        <v>111</v>
      </c>
      <c r="C19">
        <f>'[4]Cumulative Stats'!C100</f>
        <v>102</v>
      </c>
      <c r="D19">
        <f>'[4]Cumulative Stats'!D100</f>
        <v>65</v>
      </c>
      <c r="E19">
        <f>'[4]Cumulative Stats'!E100</f>
        <v>63.725490196078425</v>
      </c>
      <c r="F19">
        <f>'[4]Cumulative Stats'!F100</f>
        <v>729</v>
      </c>
      <c r="G19">
        <f>'[4]Cumulative Stats'!G100</f>
        <v>6</v>
      </c>
      <c r="H19">
        <f>'[4]Cumulative Stats'!H100</f>
        <v>47</v>
      </c>
      <c r="I19">
        <f>'[4]Cumulative Stats'!I100</f>
        <v>4</v>
      </c>
      <c r="J19">
        <f>'[4]Cumulative Stats'!J100</f>
        <v>5.88235294117647</v>
      </c>
      <c r="K19">
        <f>'[4]Cumulative Stats'!K100</f>
        <v>3.9215686274509802</v>
      </c>
      <c r="L19" s="7">
        <f>'[4]Cumulative Stats'!L100</f>
        <v>7.147058823529412</v>
      </c>
      <c r="M19" s="7">
        <f>'[4]Cumulative Stats'!M100</f>
        <v>88.23529411764703</v>
      </c>
    </row>
    <row r="20" spans="1:13" ht="12.75">
      <c r="A20" s="24" t="str">
        <f>'[9]Cumulative Stats'!A108</f>
        <v>Douglass</v>
      </c>
      <c r="B20" s="25" t="s">
        <v>116</v>
      </c>
      <c r="C20" s="24">
        <f>'[9]Cumulative Stats'!C108</f>
        <v>100</v>
      </c>
      <c r="D20" s="24">
        <f>'[9]Cumulative Stats'!D108</f>
        <v>44</v>
      </c>
      <c r="E20" s="24">
        <f>'[9]Cumulative Stats'!E108</f>
        <v>44</v>
      </c>
      <c r="F20" s="24">
        <f>'[9]Cumulative Stats'!F108</f>
        <v>484</v>
      </c>
      <c r="G20" s="24">
        <f>'[9]Cumulative Stats'!G108</f>
        <v>4</v>
      </c>
      <c r="H20" s="24">
        <f>'[9]Cumulative Stats'!H108</f>
        <v>32</v>
      </c>
      <c r="I20" s="24">
        <f>'[9]Cumulative Stats'!I108</f>
        <v>7</v>
      </c>
      <c r="J20" s="24">
        <f>'[9]Cumulative Stats'!J108</f>
        <v>4</v>
      </c>
      <c r="K20" s="24">
        <f>'[9]Cumulative Stats'!K108</f>
        <v>7.000000000000001</v>
      </c>
      <c r="L20" s="26">
        <f>'[9]Cumulative Stats'!L108</f>
        <v>4.84</v>
      </c>
      <c r="M20" s="26">
        <f>'[9]Cumulative Stats'!M108</f>
        <v>43.083333333333336</v>
      </c>
    </row>
    <row r="21" spans="1:13" ht="12.75">
      <c r="A21" t="str">
        <f>'[13]Cumulative Stats'!A103</f>
        <v>Sullivan</v>
      </c>
      <c r="B21" s="11" t="s">
        <v>120</v>
      </c>
      <c r="C21">
        <f>'[13]Cumulative Stats'!C103</f>
        <v>85</v>
      </c>
      <c r="D21">
        <f>'[13]Cumulative Stats'!D103</f>
        <v>54</v>
      </c>
      <c r="E21">
        <f>'[13]Cumulative Stats'!E103</f>
        <v>63.52941176470588</v>
      </c>
      <c r="F21">
        <f>'[13]Cumulative Stats'!F103</f>
        <v>650</v>
      </c>
      <c r="G21">
        <f>'[13]Cumulative Stats'!G103</f>
        <v>5</v>
      </c>
      <c r="H21">
        <f>'[13]Cumulative Stats'!H103</f>
        <v>50</v>
      </c>
      <c r="I21">
        <f>'[13]Cumulative Stats'!I103</f>
        <v>4</v>
      </c>
      <c r="J21">
        <f>'[13]Cumulative Stats'!J103</f>
        <v>5.88235294117647</v>
      </c>
      <c r="K21">
        <f>'[13]Cumulative Stats'!K103</f>
        <v>4.705882352941177</v>
      </c>
      <c r="L21" s="7">
        <f>'[13]Cumulative Stats'!L103</f>
        <v>7.647058823529412</v>
      </c>
      <c r="M21" s="7">
        <f>'[13]Cumulative Stats'!M103</f>
        <v>86.88725490196077</v>
      </c>
    </row>
    <row r="22" spans="1:13" ht="12.75">
      <c r="A22" t="str">
        <f>'[7]Cumulative Stats'!A105</f>
        <v>Landry</v>
      </c>
      <c r="B22" s="11" t="s">
        <v>114</v>
      </c>
      <c r="C22">
        <f>'[7]Cumulative Stats'!C105</f>
        <v>82</v>
      </c>
      <c r="D22">
        <f>'[7]Cumulative Stats'!D105</f>
        <v>42</v>
      </c>
      <c r="E22">
        <f>'[7]Cumulative Stats'!E105</f>
        <v>51.21951219512195</v>
      </c>
      <c r="F22">
        <f>'[7]Cumulative Stats'!F105</f>
        <v>458</v>
      </c>
      <c r="G22">
        <f>'[7]Cumulative Stats'!G105</f>
        <v>1</v>
      </c>
      <c r="H22">
        <f>'[7]Cumulative Stats'!H105</f>
        <v>35</v>
      </c>
      <c r="I22">
        <f>'[7]Cumulative Stats'!I105</f>
        <v>3</v>
      </c>
      <c r="J22">
        <f>'[7]Cumulative Stats'!J105</f>
        <v>1.2195121951219512</v>
      </c>
      <c r="K22">
        <f>'[7]Cumulative Stats'!K105</f>
        <v>3.6585365853658534</v>
      </c>
      <c r="L22" s="7">
        <f>'[7]Cumulative Stats'!L105</f>
        <v>5.585365853658536</v>
      </c>
      <c r="M22" s="7">
        <f>'[7]Cumulative Stats'!M105</f>
        <v>56.85975609756098</v>
      </c>
    </row>
    <row r="23" spans="1:14" ht="12.75">
      <c r="A23" s="24" t="str">
        <f>'[11]Cumulative Stats'!A102</f>
        <v>Reed</v>
      </c>
      <c r="B23" s="25" t="s">
        <v>118</v>
      </c>
      <c r="C23" s="24">
        <f>'[11]Cumulative Stats'!C102</f>
        <v>81</v>
      </c>
      <c r="D23" s="24">
        <f>'[11]Cumulative Stats'!D102</f>
        <v>32</v>
      </c>
      <c r="E23" s="24">
        <f>'[11]Cumulative Stats'!E102</f>
        <v>39.50617283950617</v>
      </c>
      <c r="F23" s="24">
        <f>'[11]Cumulative Stats'!F102</f>
        <v>435</v>
      </c>
      <c r="G23" s="24">
        <f>'[11]Cumulative Stats'!G102</f>
        <v>1</v>
      </c>
      <c r="H23" s="24">
        <f>'[11]Cumulative Stats'!H102</f>
        <v>32</v>
      </c>
      <c r="I23" s="24">
        <f>'[11]Cumulative Stats'!I102</f>
        <v>9</v>
      </c>
      <c r="J23" s="24">
        <f>'[11]Cumulative Stats'!J102</f>
        <v>1.2345679012345678</v>
      </c>
      <c r="K23" s="24">
        <f>'[11]Cumulative Stats'!K102</f>
        <v>11.11111111111111</v>
      </c>
      <c r="L23" s="26">
        <f>'[11]Cumulative Stats'!L102</f>
        <v>5.37037037037037</v>
      </c>
      <c r="M23" s="26">
        <f>'[11]Cumulative Stats'!M102</f>
        <v>21.91358024691358</v>
      </c>
      <c r="N23" s="24"/>
    </row>
    <row r="24" spans="1:13" ht="12.75">
      <c r="A24" t="str">
        <f>'[13]Cumulative Stats'!A104</f>
        <v>McQuilken</v>
      </c>
      <c r="B24" s="11" t="s">
        <v>120</v>
      </c>
      <c r="C24">
        <f>'[13]Cumulative Stats'!C104</f>
        <v>81</v>
      </c>
      <c r="D24">
        <f>'[13]Cumulative Stats'!D104</f>
        <v>38</v>
      </c>
      <c r="E24">
        <f>'[13]Cumulative Stats'!E104</f>
        <v>46.913580246913575</v>
      </c>
      <c r="F24">
        <f>'[13]Cumulative Stats'!F104</f>
        <v>399</v>
      </c>
      <c r="G24">
        <f>'[13]Cumulative Stats'!G104</f>
        <v>0</v>
      </c>
      <c r="H24">
        <f>'[13]Cumulative Stats'!H104</f>
        <v>28</v>
      </c>
      <c r="I24">
        <f>'[13]Cumulative Stats'!I104</f>
        <v>12</v>
      </c>
      <c r="J24">
        <f>'[13]Cumulative Stats'!J104</f>
        <v>0</v>
      </c>
      <c r="K24">
        <f>'[13]Cumulative Stats'!K104</f>
        <v>14.814814814814813</v>
      </c>
      <c r="L24" s="7">
        <f>'[13]Cumulative Stats'!L104</f>
        <v>4.925925925925926</v>
      </c>
      <c r="M24" s="7">
        <f>'[13]Cumulative Stats'!M104</f>
        <v>22.119341563786005</v>
      </c>
    </row>
    <row r="25" spans="1:13" ht="12.75">
      <c r="A25" t="str">
        <f>'[8]Cumulative Stats'!A101</f>
        <v>Concannon</v>
      </c>
      <c r="B25" s="11" t="s">
        <v>115</v>
      </c>
      <c r="C25">
        <f>'[8]Cumulative Stats'!C101</f>
        <v>57</v>
      </c>
      <c r="D25">
        <f>'[8]Cumulative Stats'!D101</f>
        <v>33</v>
      </c>
      <c r="E25">
        <f>'[8]Cumulative Stats'!E101</f>
        <v>57.89473684210527</v>
      </c>
      <c r="F25">
        <f>'[8]Cumulative Stats'!F101</f>
        <v>297</v>
      </c>
      <c r="G25">
        <f>'[8]Cumulative Stats'!G101</f>
        <v>1</v>
      </c>
      <c r="H25">
        <f>'[8]Cumulative Stats'!H101</f>
        <v>27</v>
      </c>
      <c r="I25">
        <f>'[8]Cumulative Stats'!I101</f>
        <v>3</v>
      </c>
      <c r="J25">
        <f>'[8]Cumulative Stats'!J101</f>
        <v>1.7543859649122806</v>
      </c>
      <c r="K25">
        <f>'[8]Cumulative Stats'!K101</f>
        <v>5.263157894736842</v>
      </c>
      <c r="L25" s="7">
        <f>'[8]Cumulative Stats'!L101</f>
        <v>5.2105263157894735</v>
      </c>
      <c r="M25" s="7">
        <f>'[8]Cumulative Stats'!M101</f>
        <v>55.9576023391813</v>
      </c>
    </row>
    <row r="26" spans="1:14" ht="12.75">
      <c r="A26" t="str">
        <f>'[12]Cumulative Stats'!A103</f>
        <v>Scott</v>
      </c>
      <c r="B26" s="11" t="s">
        <v>119</v>
      </c>
      <c r="C26">
        <f>'[12]Cumulative Stats'!C103</f>
        <v>56</v>
      </c>
      <c r="D26">
        <f>'[12]Cumulative Stats'!D103</f>
        <v>19</v>
      </c>
      <c r="E26">
        <f>'[12]Cumulative Stats'!E103</f>
        <v>33.92857142857143</v>
      </c>
      <c r="F26">
        <f>'[12]Cumulative Stats'!F103</f>
        <v>323</v>
      </c>
      <c r="G26">
        <f>'[12]Cumulative Stats'!G103</f>
        <v>4</v>
      </c>
      <c r="H26">
        <f>'[12]Cumulative Stats'!H103</f>
        <v>58</v>
      </c>
      <c r="I26">
        <f>'[12]Cumulative Stats'!I103</f>
        <v>3</v>
      </c>
      <c r="J26">
        <f>'[12]Cumulative Stats'!J103</f>
        <v>7.142857142857142</v>
      </c>
      <c r="K26">
        <f>'[12]Cumulative Stats'!K103</f>
        <v>5.357142857142857</v>
      </c>
      <c r="L26" s="7">
        <f>'[12]Cumulative Stats'!L103</f>
        <v>5.767857142857143</v>
      </c>
      <c r="M26" s="7">
        <f>'[12]Cumulative Stats'!M103</f>
        <v>55.87797619047618</v>
      </c>
      <c r="N26" s="24"/>
    </row>
    <row r="27" spans="1:14" ht="12.75">
      <c r="A27" s="24" t="str">
        <f>'[12]Cumulative Stats'!A104</f>
        <v>Cipa</v>
      </c>
      <c r="B27" s="25" t="s">
        <v>119</v>
      </c>
      <c r="C27" s="24">
        <f>'[12]Cumulative Stats'!C104</f>
        <v>55</v>
      </c>
      <c r="D27" s="24">
        <f>'[12]Cumulative Stats'!D104</f>
        <v>12</v>
      </c>
      <c r="E27" s="24">
        <f>'[12]Cumulative Stats'!E104</f>
        <v>21.818181818181817</v>
      </c>
      <c r="F27" s="24">
        <f>'[12]Cumulative Stats'!F104</f>
        <v>97</v>
      </c>
      <c r="G27" s="24">
        <f>'[12]Cumulative Stats'!G104</f>
        <v>0</v>
      </c>
      <c r="H27" s="24">
        <f>'[12]Cumulative Stats'!H104</f>
        <v>18</v>
      </c>
      <c r="I27" s="24">
        <f>'[12]Cumulative Stats'!I104</f>
        <v>3</v>
      </c>
      <c r="J27" s="24">
        <f>'[12]Cumulative Stats'!J104</f>
        <v>0</v>
      </c>
      <c r="K27" s="24">
        <f>'[12]Cumulative Stats'!K104</f>
        <v>5.454545454545454</v>
      </c>
      <c r="L27" s="26">
        <f>'[12]Cumulative Stats'!L104</f>
        <v>1.7636363636363637</v>
      </c>
      <c r="M27" s="26">
        <f>'[12]Cumulative Stats'!M104</f>
        <v>16.856060606060606</v>
      </c>
      <c r="N27" s="24"/>
    </row>
    <row r="28" spans="1:14" ht="12.75">
      <c r="A28" s="24" t="str">
        <f>'[6]Cumulative Stats'!A102</f>
        <v>Berry</v>
      </c>
      <c r="B28" s="25" t="s">
        <v>113</v>
      </c>
      <c r="C28" s="24">
        <f>'[6]Cumulative Stats'!C102</f>
        <v>51</v>
      </c>
      <c r="D28" s="24">
        <f>'[6]Cumulative Stats'!D102</f>
        <v>40</v>
      </c>
      <c r="E28" s="24">
        <f>'[6]Cumulative Stats'!E102</f>
        <v>78.43137254901961</v>
      </c>
      <c r="F28" s="24">
        <f>'[6]Cumulative Stats'!F102</f>
        <v>554</v>
      </c>
      <c r="G28" s="24">
        <f>'[6]Cumulative Stats'!G102</f>
        <v>6</v>
      </c>
      <c r="H28" s="24">
        <f>'[6]Cumulative Stats'!H102</f>
        <v>45</v>
      </c>
      <c r="I28" s="24">
        <f>'[6]Cumulative Stats'!I102</f>
        <v>0</v>
      </c>
      <c r="J28" s="24">
        <f>'[6]Cumulative Stats'!J102</f>
        <v>11.76470588235294</v>
      </c>
      <c r="K28" s="24">
        <f>'[6]Cumulative Stats'!K102</f>
        <v>0</v>
      </c>
      <c r="L28" s="26">
        <f>'[6]Cumulative Stats'!L102</f>
        <v>10.862745098039216</v>
      </c>
      <c r="M28" s="26">
        <f>'[6]Cumulative Stats'!M102</f>
        <v>151.1437908496732</v>
      </c>
      <c r="N28" s="24"/>
    </row>
    <row r="29" spans="1:13" ht="12.75">
      <c r="A29" s="24" t="str">
        <f>'[11]Cumulative Stats'!A104</f>
        <v>Snead</v>
      </c>
      <c r="B29" s="25" t="s">
        <v>118</v>
      </c>
      <c r="C29" s="24">
        <f>'[11]Cumulative Stats'!C104</f>
        <v>46</v>
      </c>
      <c r="D29" s="24">
        <f>'[11]Cumulative Stats'!D104</f>
        <v>28</v>
      </c>
      <c r="E29" s="24">
        <f>'[11]Cumulative Stats'!E104</f>
        <v>60.86956521739131</v>
      </c>
      <c r="F29" s="24">
        <f>'[11]Cumulative Stats'!F104</f>
        <v>360</v>
      </c>
      <c r="G29" s="24">
        <f>'[11]Cumulative Stats'!G104</f>
        <v>3</v>
      </c>
      <c r="H29" s="24">
        <f>'[11]Cumulative Stats'!H104</f>
        <v>34</v>
      </c>
      <c r="I29" s="24">
        <f>'[11]Cumulative Stats'!I104</f>
        <v>3</v>
      </c>
      <c r="J29" s="24">
        <f>'[11]Cumulative Stats'!J104</f>
        <v>6.521739130434782</v>
      </c>
      <c r="K29" s="24">
        <f>'[11]Cumulative Stats'!K104</f>
        <v>6.521739130434782</v>
      </c>
      <c r="L29" s="26">
        <f>'[11]Cumulative Stats'!L104</f>
        <v>7.826086956521739</v>
      </c>
      <c r="M29" s="26">
        <f>'[11]Cumulative Stats'!M104</f>
        <v>79.98188405797103</v>
      </c>
    </row>
    <row r="30" spans="1:13" ht="12.75">
      <c r="A30" t="str">
        <f>'[11]Cumulative Stats'!A103</f>
        <v>Morrison</v>
      </c>
      <c r="B30" s="11" t="s">
        <v>118</v>
      </c>
      <c r="C30">
        <f>'[11]Cumulative Stats'!C103</f>
        <v>40</v>
      </c>
      <c r="D30">
        <f>'[11]Cumulative Stats'!D103</f>
        <v>16</v>
      </c>
      <c r="E30">
        <f>'[11]Cumulative Stats'!E103</f>
        <v>40</v>
      </c>
      <c r="F30">
        <f>'[11]Cumulative Stats'!F103</f>
        <v>192</v>
      </c>
      <c r="G30">
        <f>'[11]Cumulative Stats'!G103</f>
        <v>1</v>
      </c>
      <c r="H30">
        <f>'[11]Cumulative Stats'!H103</f>
        <v>36</v>
      </c>
      <c r="I30">
        <f>'[11]Cumulative Stats'!I103</f>
        <v>5</v>
      </c>
      <c r="J30">
        <f>'[11]Cumulative Stats'!J103</f>
        <v>2.5</v>
      </c>
      <c r="K30">
        <f>'[11]Cumulative Stats'!K103</f>
        <v>12.5</v>
      </c>
      <c r="L30" s="7">
        <f>'[11]Cumulative Stats'!L103</f>
        <v>4.8</v>
      </c>
      <c r="M30" s="7">
        <f>'[11]Cumulative Stats'!M103</f>
        <v>24.166666666666668</v>
      </c>
    </row>
    <row r="31" spans="1:13" ht="12.75">
      <c r="A31" s="24" t="str">
        <f>'[5]Cumulative Stats'!A101</f>
        <v>Del Gaizo</v>
      </c>
      <c r="B31" s="25" t="s">
        <v>112</v>
      </c>
      <c r="C31" s="24">
        <f>'[5]Cumulative Stats'!C101</f>
        <v>34</v>
      </c>
      <c r="D31" s="24">
        <f>'[5]Cumulative Stats'!D101</f>
        <v>11</v>
      </c>
      <c r="E31" s="24">
        <f>'[5]Cumulative Stats'!E101</f>
        <v>32.35294117647059</v>
      </c>
      <c r="F31" s="24">
        <f>'[5]Cumulative Stats'!F101</f>
        <v>85</v>
      </c>
      <c r="G31" s="24">
        <f>'[5]Cumulative Stats'!G101</f>
        <v>0</v>
      </c>
      <c r="H31" s="24">
        <f>'[5]Cumulative Stats'!H101</f>
        <v>24</v>
      </c>
      <c r="I31" s="24">
        <f>'[5]Cumulative Stats'!I101</f>
        <v>6</v>
      </c>
      <c r="J31" s="24">
        <f>'[5]Cumulative Stats'!J101</f>
        <v>0</v>
      </c>
      <c r="K31" s="24">
        <f>'[5]Cumulative Stats'!K101</f>
        <v>17.647058823529413</v>
      </c>
      <c r="L31" s="26">
        <f>'[5]Cumulative Stats'!L101</f>
        <v>2.5</v>
      </c>
      <c r="M31" s="26">
        <f>'[5]Cumulative Stats'!M101</f>
        <v>1.9607843137254892</v>
      </c>
    </row>
    <row r="32" spans="1:13" ht="12.75">
      <c r="A32" s="24" t="str">
        <f>'[10]Cumulative Stats'!A105</f>
        <v>Jaworski</v>
      </c>
      <c r="B32" s="25" t="s">
        <v>117</v>
      </c>
      <c r="C32" s="24">
        <f>'[10]Cumulative Stats'!C105</f>
        <v>17</v>
      </c>
      <c r="D32" s="24">
        <f>'[10]Cumulative Stats'!D105</f>
        <v>6</v>
      </c>
      <c r="E32" s="24">
        <f>'[10]Cumulative Stats'!E105</f>
        <v>35.294117647058826</v>
      </c>
      <c r="F32" s="24">
        <f>'[10]Cumulative Stats'!F105</f>
        <v>50</v>
      </c>
      <c r="G32" s="24">
        <f>'[10]Cumulative Stats'!G105</f>
        <v>0</v>
      </c>
      <c r="H32" s="24">
        <f>'[10]Cumulative Stats'!H105</f>
        <v>19</v>
      </c>
      <c r="I32" s="24">
        <f>'[10]Cumulative Stats'!I105</f>
        <v>1</v>
      </c>
      <c r="J32" s="24">
        <f>'[10]Cumulative Stats'!J105</f>
        <v>0</v>
      </c>
      <c r="K32" s="24">
        <f>'[10]Cumulative Stats'!K105</f>
        <v>5.88235294117647</v>
      </c>
      <c r="L32" s="26">
        <f>'[10]Cumulative Stats'!L105</f>
        <v>2.9411764705882355</v>
      </c>
      <c r="M32" s="26">
        <f>'[10]Cumulative Stats'!M105</f>
        <v>19.48529411764706</v>
      </c>
    </row>
    <row r="33" spans="1:13" ht="13.5" thickBot="1">
      <c r="A33" s="22" t="str">
        <f>'[3]Cumulative Stats'!A105</f>
        <v>Longley</v>
      </c>
      <c r="B33" s="23" t="s">
        <v>110</v>
      </c>
      <c r="C33" s="22">
        <f>'[3]Cumulative Stats'!C105</f>
        <v>17</v>
      </c>
      <c r="D33" s="22">
        <f>'[3]Cumulative Stats'!D105</f>
        <v>11</v>
      </c>
      <c r="E33" s="22">
        <f>'[3]Cumulative Stats'!E105</f>
        <v>64.70588235294117</v>
      </c>
      <c r="F33" s="22">
        <f>'[3]Cumulative Stats'!F105</f>
        <v>245</v>
      </c>
      <c r="G33" s="22">
        <f>'[3]Cumulative Stats'!G105</f>
        <v>3</v>
      </c>
      <c r="H33" s="22">
        <f>'[3]Cumulative Stats'!H105</f>
        <v>46</v>
      </c>
      <c r="I33" s="22">
        <f>'[3]Cumulative Stats'!I105</f>
        <v>0</v>
      </c>
      <c r="J33" s="22">
        <f>'[3]Cumulative Stats'!J105</f>
        <v>17.647058823529413</v>
      </c>
      <c r="K33" s="22">
        <f>'[3]Cumulative Stats'!K105</f>
        <v>0</v>
      </c>
      <c r="L33" s="27">
        <f>'[3]Cumulative Stats'!L105</f>
        <v>14.411764705882353</v>
      </c>
      <c r="M33" s="27">
        <f>'[3]Cumulative Stats'!M105</f>
        <v>147.67156862745097</v>
      </c>
    </row>
    <row r="34" spans="1:15" ht="12.75">
      <c r="A34" t="str">
        <f>'[5]Cumulative Stats'!A102</f>
        <v>Summerell</v>
      </c>
      <c r="B34" s="11" t="s">
        <v>112</v>
      </c>
      <c r="C34">
        <f>'[5]Cumulative Stats'!C102</f>
        <v>9</v>
      </c>
      <c r="D34">
        <f>'[5]Cumulative Stats'!D102</f>
        <v>2</v>
      </c>
      <c r="E34">
        <f>'[5]Cumulative Stats'!E102</f>
        <v>22.22222222222222</v>
      </c>
      <c r="F34">
        <f>'[5]Cumulative Stats'!F102</f>
        <v>20</v>
      </c>
      <c r="G34">
        <f>'[5]Cumulative Stats'!G102</f>
        <v>0</v>
      </c>
      <c r="H34">
        <f>'[5]Cumulative Stats'!H102</f>
        <v>19</v>
      </c>
      <c r="I34">
        <f>'[5]Cumulative Stats'!I102</f>
        <v>3</v>
      </c>
      <c r="J34">
        <f>'[5]Cumulative Stats'!J102</f>
        <v>0</v>
      </c>
      <c r="K34">
        <f>'[5]Cumulative Stats'!K102</f>
        <v>33.33333333333333</v>
      </c>
      <c r="L34" s="7">
        <f>'[5]Cumulative Stats'!L102</f>
        <v>2.2222222222222223</v>
      </c>
      <c r="M34" s="7">
        <f>'[5]Cumulative Stats'!M102</f>
        <v>0</v>
      </c>
      <c r="O34" s="1" t="s">
        <v>125</v>
      </c>
    </row>
    <row r="35" spans="1:13" ht="12.75">
      <c r="A35" t="str">
        <f>'[4]Cumulative Stats'!A101</f>
        <v>Reaves</v>
      </c>
      <c r="B35" s="11" t="s">
        <v>111</v>
      </c>
      <c r="C35">
        <f>'[4]Cumulative Stats'!C101</f>
        <v>9</v>
      </c>
      <c r="D35">
        <f>'[4]Cumulative Stats'!D101</f>
        <v>1</v>
      </c>
      <c r="E35">
        <f>'[4]Cumulative Stats'!E101</f>
        <v>11.11111111111111</v>
      </c>
      <c r="F35">
        <f>'[4]Cumulative Stats'!F101</f>
        <v>14</v>
      </c>
      <c r="G35">
        <f>'[4]Cumulative Stats'!G101</f>
        <v>0</v>
      </c>
      <c r="H35">
        <f>'[4]Cumulative Stats'!H101</f>
        <v>14</v>
      </c>
      <c r="I35">
        <f>'[4]Cumulative Stats'!I101</f>
        <v>3</v>
      </c>
      <c r="J35">
        <f>'[4]Cumulative Stats'!J101</f>
        <v>0</v>
      </c>
      <c r="K35">
        <f>'[4]Cumulative Stats'!K101</f>
        <v>33.33333333333333</v>
      </c>
      <c r="L35" s="7">
        <f>'[4]Cumulative Stats'!L101</f>
        <v>1.5555555555555556</v>
      </c>
      <c r="M35" s="7">
        <f>'[4]Cumulative Stats'!M101</f>
        <v>0</v>
      </c>
    </row>
    <row r="36" spans="1:13" ht="12.75">
      <c r="A36" t="str">
        <f>'[9]Cumulative Stats'!A109</f>
        <v>Barnes</v>
      </c>
      <c r="B36" s="11" t="s">
        <v>116</v>
      </c>
      <c r="C36">
        <f>'[9]Cumulative Stats'!C109</f>
        <v>7</v>
      </c>
      <c r="D36">
        <f>'[9]Cumulative Stats'!D109</f>
        <v>0</v>
      </c>
      <c r="E36">
        <f>'[9]Cumulative Stats'!E109</f>
        <v>0</v>
      </c>
      <c r="F36">
        <f>'[9]Cumulative Stats'!F109</f>
        <v>0</v>
      </c>
      <c r="G36">
        <f>'[9]Cumulative Stats'!G109</f>
        <v>0</v>
      </c>
      <c r="H36">
        <f>'[9]Cumulative Stats'!H109</f>
        <v>0</v>
      </c>
      <c r="I36">
        <f>'[9]Cumulative Stats'!I109</f>
        <v>2</v>
      </c>
      <c r="J36">
        <f>'[9]Cumulative Stats'!J109</f>
        <v>0</v>
      </c>
      <c r="K36">
        <f>'[9]Cumulative Stats'!K109</f>
        <v>28.57142857142857</v>
      </c>
      <c r="L36" s="7">
        <f>'[9]Cumulative Stats'!L109</f>
        <v>0</v>
      </c>
      <c r="M36" s="7">
        <f>'[9]Cumulative Stats'!M109</f>
        <v>0</v>
      </c>
    </row>
    <row r="37" spans="1:13" ht="12.75">
      <c r="A37" t="str">
        <f>'[12]Cumulative Stats'!A106</f>
        <v>Parker</v>
      </c>
      <c r="B37" s="11" t="s">
        <v>119</v>
      </c>
      <c r="C37">
        <f>'[12]Cumulative Stats'!C106</f>
        <v>3</v>
      </c>
      <c r="D37">
        <f>'[12]Cumulative Stats'!D106</f>
        <v>1</v>
      </c>
      <c r="E37">
        <f>'[12]Cumulative Stats'!E106</f>
        <v>33.33333333333333</v>
      </c>
      <c r="F37">
        <f>'[12]Cumulative Stats'!F106</f>
        <v>52</v>
      </c>
      <c r="G37">
        <f>'[12]Cumulative Stats'!G106</f>
        <v>0</v>
      </c>
      <c r="H37">
        <f>'[12]Cumulative Stats'!H106</f>
        <v>52</v>
      </c>
      <c r="I37">
        <f>'[12]Cumulative Stats'!I106</f>
        <v>0</v>
      </c>
      <c r="J37">
        <f>'[12]Cumulative Stats'!J106</f>
        <v>0</v>
      </c>
      <c r="K37">
        <f>'[12]Cumulative Stats'!K106</f>
        <v>0</v>
      </c>
      <c r="L37" s="7">
        <f>'[12]Cumulative Stats'!L106</f>
        <v>17.333333333333332</v>
      </c>
      <c r="M37" s="7">
        <f>'[12]Cumulative Stats'!M106</f>
        <v>81.94444444444444</v>
      </c>
    </row>
    <row r="38" spans="1:13" ht="12.75">
      <c r="A38" t="str">
        <f>'[3]Cumulative Stats'!A106</f>
        <v>Morton</v>
      </c>
      <c r="B38" s="11" t="s">
        <v>110</v>
      </c>
      <c r="C38">
        <f>'[3]Cumulative Stats'!C106</f>
        <v>2</v>
      </c>
      <c r="D38">
        <f>'[3]Cumulative Stats'!D106</f>
        <v>0</v>
      </c>
      <c r="E38">
        <f>'[3]Cumulative Stats'!E106</f>
        <v>0</v>
      </c>
      <c r="F38">
        <f>'[3]Cumulative Stats'!F106</f>
        <v>0</v>
      </c>
      <c r="G38">
        <f>'[3]Cumulative Stats'!G106</f>
        <v>0</v>
      </c>
      <c r="H38">
        <f>'[3]Cumulative Stats'!H106</f>
        <v>0</v>
      </c>
      <c r="I38">
        <f>'[3]Cumulative Stats'!I106</f>
        <v>0</v>
      </c>
      <c r="J38">
        <f>'[3]Cumulative Stats'!J106</f>
        <v>0</v>
      </c>
      <c r="K38">
        <f>'[3]Cumulative Stats'!K106</f>
        <v>0</v>
      </c>
      <c r="L38" s="7">
        <f>'[3]Cumulative Stats'!L106</f>
        <v>0</v>
      </c>
      <c r="M38" s="7">
        <f>'[3]Cumulative Stats'!M106</f>
        <v>39.583333333333336</v>
      </c>
    </row>
    <row r="39" spans="1:13" ht="12.75">
      <c r="A39" t="str">
        <f>'[1]Cumulative Stats'!A95</f>
        <v>Metcalf</v>
      </c>
      <c r="B39" s="11" t="s">
        <v>108</v>
      </c>
      <c r="C39">
        <f>'[1]Cumulative Stats'!C95</f>
        <v>2</v>
      </c>
      <c r="D39">
        <f>'[1]Cumulative Stats'!D95</f>
        <v>2</v>
      </c>
      <c r="E39">
        <f>'[1]Cumulative Stats'!E95</f>
        <v>100</v>
      </c>
      <c r="F39">
        <f>'[1]Cumulative Stats'!F95</f>
        <v>12</v>
      </c>
      <c r="G39">
        <f>'[1]Cumulative Stats'!G95</f>
        <v>1</v>
      </c>
      <c r="H39">
        <f>'[1]Cumulative Stats'!H95</f>
        <v>7</v>
      </c>
      <c r="I39">
        <f>'[1]Cumulative Stats'!I95</f>
        <v>0</v>
      </c>
      <c r="J39">
        <f>'[1]Cumulative Stats'!J95</f>
        <v>50</v>
      </c>
      <c r="K39">
        <f>'[1]Cumulative Stats'!K95</f>
        <v>0</v>
      </c>
      <c r="L39" s="7">
        <f>'[1]Cumulative Stats'!L95</f>
        <v>6</v>
      </c>
      <c r="M39" s="7">
        <f>'[1]Cumulative Stats'!M95</f>
        <v>131.25</v>
      </c>
    </row>
    <row r="40" spans="1:13" ht="12.75">
      <c r="A40" t="str">
        <f>'[10]Cumulative Stats'!A106</f>
        <v>Burke</v>
      </c>
      <c r="B40" s="11" t="s">
        <v>117</v>
      </c>
      <c r="C40">
        <f>'[10]Cumulative Stats'!C106</f>
        <v>1</v>
      </c>
      <c r="D40">
        <f>'[10]Cumulative Stats'!D106</f>
        <v>1</v>
      </c>
      <c r="E40">
        <f>'[10]Cumulative Stats'!E106</f>
        <v>100</v>
      </c>
      <c r="F40">
        <f>'[10]Cumulative Stats'!F106</f>
        <v>2</v>
      </c>
      <c r="G40">
        <f>'[10]Cumulative Stats'!G106</f>
        <v>0</v>
      </c>
      <c r="H40">
        <f>'[10]Cumulative Stats'!H106</f>
        <v>2</v>
      </c>
      <c r="I40">
        <f>'[10]Cumulative Stats'!I106</f>
        <v>0</v>
      </c>
      <c r="J40">
        <f>'[10]Cumulative Stats'!J106</f>
        <v>0</v>
      </c>
      <c r="K40">
        <f>'[10]Cumulative Stats'!K106</f>
        <v>0</v>
      </c>
      <c r="L40" s="7">
        <f>'[10]Cumulative Stats'!L106</f>
        <v>2</v>
      </c>
      <c r="M40" s="7">
        <f>'[10]Cumulative Stats'!M106</f>
        <v>79.16666666666667</v>
      </c>
    </row>
    <row r="41" spans="1:13" ht="12.75">
      <c r="A41" t="str">
        <f>'[1]Cumulative Stats'!A96</f>
        <v>Hammond</v>
      </c>
      <c r="B41" s="11" t="s">
        <v>108</v>
      </c>
      <c r="C41">
        <f>'[1]Cumulative Stats'!C96</f>
        <v>1</v>
      </c>
      <c r="D41">
        <f>'[1]Cumulative Stats'!D96</f>
        <v>1</v>
      </c>
      <c r="E41">
        <f>'[1]Cumulative Stats'!E96</f>
        <v>100</v>
      </c>
      <c r="F41">
        <f>'[1]Cumulative Stats'!F96</f>
        <v>5</v>
      </c>
      <c r="G41">
        <f>'[1]Cumulative Stats'!G96</f>
        <v>1</v>
      </c>
      <c r="H41">
        <f>'[1]Cumulative Stats'!H96</f>
        <v>5</v>
      </c>
      <c r="I41">
        <f>'[1]Cumulative Stats'!I96</f>
        <v>0</v>
      </c>
      <c r="J41">
        <f>'[1]Cumulative Stats'!J96</f>
        <v>100</v>
      </c>
      <c r="K41">
        <f>'[1]Cumulative Stats'!K96</f>
        <v>0</v>
      </c>
      <c r="L41" s="7">
        <f>'[1]Cumulative Stats'!L96</f>
        <v>5</v>
      </c>
      <c r="M41" s="7">
        <f>'[1]Cumulative Stats'!M96</f>
        <v>127.08333333333333</v>
      </c>
    </row>
    <row r="42" spans="1:13" ht="12.75">
      <c r="A42" t="str">
        <f>'[8]Cumulative Stats'!A102</f>
        <v>Lane</v>
      </c>
      <c r="B42" s="11" t="s">
        <v>115</v>
      </c>
      <c r="C42">
        <f>'[8]Cumulative Stats'!C102</f>
        <v>1</v>
      </c>
      <c r="D42">
        <f>'[8]Cumulative Stats'!D102</f>
        <v>0</v>
      </c>
      <c r="E42">
        <f>'[8]Cumulative Stats'!E102</f>
        <v>0</v>
      </c>
      <c r="F42">
        <f>'[8]Cumulative Stats'!F102</f>
        <v>0</v>
      </c>
      <c r="G42">
        <f>'[8]Cumulative Stats'!G102</f>
        <v>0</v>
      </c>
      <c r="H42">
        <f>'[8]Cumulative Stats'!H102</f>
        <v>0</v>
      </c>
      <c r="I42">
        <f>'[8]Cumulative Stats'!I102</f>
        <v>0</v>
      </c>
      <c r="J42">
        <f>'[8]Cumulative Stats'!J102</f>
        <v>0</v>
      </c>
      <c r="K42">
        <f>'[8]Cumulative Stats'!K102</f>
        <v>0</v>
      </c>
      <c r="L42" s="7">
        <f>'[8]Cumulative Stats'!L102</f>
        <v>0</v>
      </c>
      <c r="M42" s="7">
        <f>'[8]Cumulative Stats'!M102</f>
        <v>39.583333333333336</v>
      </c>
    </row>
    <row r="43" spans="1:13" ht="12.75">
      <c r="A43" t="str">
        <f>'[7]Cumulative Stats'!A106</f>
        <v>Walton</v>
      </c>
      <c r="B43" s="11" t="s">
        <v>114</v>
      </c>
      <c r="C43">
        <f>'[7]Cumulative Stats'!C106</f>
        <v>1</v>
      </c>
      <c r="D43">
        <f>'[7]Cumulative Stats'!D106</f>
        <v>1</v>
      </c>
      <c r="E43">
        <f>'[7]Cumulative Stats'!E106</f>
        <v>100</v>
      </c>
      <c r="F43">
        <f>'[7]Cumulative Stats'!F106</f>
        <v>27</v>
      </c>
      <c r="G43">
        <f>'[7]Cumulative Stats'!G106</f>
        <v>0</v>
      </c>
      <c r="H43">
        <f>'[7]Cumulative Stats'!H106</f>
        <v>27</v>
      </c>
      <c r="I43">
        <f>'[7]Cumulative Stats'!I106</f>
        <v>0</v>
      </c>
      <c r="J43">
        <f>'[7]Cumulative Stats'!J106</f>
        <v>0</v>
      </c>
      <c r="K43">
        <f>'[7]Cumulative Stats'!K106</f>
        <v>0</v>
      </c>
      <c r="L43" s="7">
        <f>'[7]Cumulative Stats'!L106</f>
        <v>27</v>
      </c>
      <c r="M43" s="7">
        <f>'[7]Cumulative Stats'!M106</f>
        <v>118.75</v>
      </c>
    </row>
    <row r="44" spans="1:13" ht="12.75">
      <c r="A44" t="str">
        <f>'[3]Cumulative Stats'!A108</f>
        <v>Pearson</v>
      </c>
      <c r="B44" s="11" t="s">
        <v>110</v>
      </c>
      <c r="C44">
        <f>'[3]Cumulative Stats'!C108</f>
        <v>1</v>
      </c>
      <c r="D44">
        <f>'[3]Cumulative Stats'!D108</f>
        <v>1</v>
      </c>
      <c r="E44">
        <f>'[3]Cumulative Stats'!E108</f>
        <v>100</v>
      </c>
      <c r="F44">
        <f>'[3]Cumulative Stats'!F108</f>
        <v>33</v>
      </c>
      <c r="G44">
        <f>'[3]Cumulative Stats'!G108</f>
        <v>0</v>
      </c>
      <c r="H44">
        <f>'[3]Cumulative Stats'!H108</f>
        <v>33</v>
      </c>
      <c r="I44">
        <f>'[3]Cumulative Stats'!I108</f>
        <v>0</v>
      </c>
      <c r="J44">
        <f>'[3]Cumulative Stats'!J108</f>
        <v>0</v>
      </c>
      <c r="K44">
        <f>'[3]Cumulative Stats'!K108</f>
        <v>0</v>
      </c>
      <c r="L44" s="7">
        <f>'[3]Cumulative Stats'!L108</f>
        <v>33</v>
      </c>
      <c r="M44" s="7">
        <f>'[3]Cumulative Stats'!M108</f>
        <v>118.75</v>
      </c>
    </row>
    <row r="45" spans="1:13" ht="12.75">
      <c r="A45" t="str">
        <f>'[4]Cumulative Stats'!A102</f>
        <v>Carmichael</v>
      </c>
      <c r="B45" s="11" t="s">
        <v>111</v>
      </c>
      <c r="C45">
        <f>'[4]Cumulative Stats'!C102</f>
        <v>1</v>
      </c>
      <c r="D45">
        <f>'[4]Cumulative Stats'!D102</f>
        <v>0</v>
      </c>
      <c r="E45">
        <f>'[4]Cumulative Stats'!E102</f>
        <v>0</v>
      </c>
      <c r="F45">
        <f>'[4]Cumulative Stats'!F102</f>
        <v>0</v>
      </c>
      <c r="G45">
        <f>'[4]Cumulative Stats'!G102</f>
        <v>0</v>
      </c>
      <c r="H45">
        <f>'[4]Cumulative Stats'!H102</f>
        <v>0</v>
      </c>
      <c r="I45">
        <f>'[4]Cumulative Stats'!I102</f>
        <v>0</v>
      </c>
      <c r="J45">
        <f>'[4]Cumulative Stats'!J102</f>
        <v>0</v>
      </c>
      <c r="K45">
        <f>'[4]Cumulative Stats'!K102</f>
        <v>0</v>
      </c>
      <c r="L45" s="7">
        <f>'[4]Cumulative Stats'!L102</f>
        <v>0</v>
      </c>
      <c r="M45" s="7">
        <f>'[4]Cumulative Stats'!M102</f>
        <v>39.583333333333336</v>
      </c>
    </row>
    <row r="46" spans="1:13" ht="12.75">
      <c r="A46" t="str">
        <f>'[6]Cumulative Stats'!A103</f>
        <v>Eischeid</v>
      </c>
      <c r="B46" s="11" t="s">
        <v>113</v>
      </c>
      <c r="C46">
        <f>'[6]Cumulative Stats'!C103</f>
        <v>1</v>
      </c>
      <c r="D46">
        <f>'[6]Cumulative Stats'!D103</f>
        <v>1</v>
      </c>
      <c r="E46">
        <f>'[6]Cumulative Stats'!E103</f>
        <v>100</v>
      </c>
      <c r="F46">
        <f>'[6]Cumulative Stats'!F103</f>
        <v>14</v>
      </c>
      <c r="G46">
        <f>'[6]Cumulative Stats'!G103</f>
        <v>0</v>
      </c>
      <c r="H46">
        <f>'[6]Cumulative Stats'!H103</f>
        <v>14</v>
      </c>
      <c r="I46">
        <f>'[6]Cumulative Stats'!I103</f>
        <v>0</v>
      </c>
      <c r="J46">
        <f>'[6]Cumulative Stats'!J103</f>
        <v>0</v>
      </c>
      <c r="K46">
        <f>'[6]Cumulative Stats'!K103</f>
        <v>0</v>
      </c>
      <c r="L46" s="7">
        <f>'[6]Cumulative Stats'!L103</f>
        <v>14</v>
      </c>
      <c r="M46" s="7">
        <f>'[6]Cumulative Stats'!M103</f>
        <v>118.75</v>
      </c>
    </row>
    <row r="47" spans="1:13" ht="12.75">
      <c r="A47" t="str">
        <f>'[3]Cumulative Stats'!A107</f>
        <v>Carrell</v>
      </c>
      <c r="B47" s="11" t="s">
        <v>110</v>
      </c>
      <c r="C47">
        <f>'[3]Cumulative Stats'!C107</f>
        <v>1</v>
      </c>
      <c r="D47">
        <f>'[3]Cumulative Stats'!D107</f>
        <v>1</v>
      </c>
      <c r="E47">
        <f>'[3]Cumulative Stats'!E107</f>
        <v>100</v>
      </c>
      <c r="F47">
        <f>'[3]Cumulative Stats'!F107</f>
        <v>11</v>
      </c>
      <c r="G47">
        <f>'[3]Cumulative Stats'!G107</f>
        <v>0</v>
      </c>
      <c r="H47">
        <f>'[3]Cumulative Stats'!H107</f>
        <v>11</v>
      </c>
      <c r="I47">
        <f>'[3]Cumulative Stats'!I107</f>
        <v>0</v>
      </c>
      <c r="J47">
        <f>'[3]Cumulative Stats'!J107</f>
        <v>0</v>
      </c>
      <c r="K47">
        <f>'[3]Cumulative Stats'!K107</f>
        <v>0</v>
      </c>
      <c r="L47" s="7">
        <f>'[3]Cumulative Stats'!L107</f>
        <v>11</v>
      </c>
      <c r="M47" s="7">
        <f>'[3]Cumulative Stats'!M107</f>
        <v>112.5</v>
      </c>
    </row>
    <row r="48" spans="2:13" ht="12.75">
      <c r="B48" s="11"/>
      <c r="L48" s="7"/>
      <c r="M48" s="7"/>
    </row>
    <row r="49" spans="2:13" ht="12.75">
      <c r="B49" s="11"/>
      <c r="L49" s="7"/>
      <c r="M49" s="7"/>
    </row>
    <row r="50" spans="2:13" ht="12.75">
      <c r="B50" s="11"/>
      <c r="L50" s="7"/>
      <c r="M50" s="7"/>
    </row>
    <row r="51" spans="2:13" ht="12.75">
      <c r="B51" s="11"/>
      <c r="L51" s="7"/>
      <c r="M51" s="7"/>
    </row>
    <row r="52" spans="2:13" ht="12.75">
      <c r="B52" s="11"/>
      <c r="L52" s="7"/>
      <c r="M52" s="7"/>
    </row>
    <row r="53" spans="2:13" ht="12.75">
      <c r="B53" s="11"/>
      <c r="L53" s="7"/>
      <c r="M53" s="7"/>
    </row>
    <row r="54" spans="2:13" ht="12.75">
      <c r="B54" s="11"/>
      <c r="L54" s="7"/>
      <c r="M54" s="7"/>
    </row>
    <row r="55" spans="2:13" ht="12.75">
      <c r="B55" s="11"/>
      <c r="L55" s="7"/>
      <c r="M55" s="7"/>
    </row>
    <row r="56" spans="2:13" ht="12.75">
      <c r="B56" s="11"/>
      <c r="L56" s="7"/>
      <c r="M56" s="7"/>
    </row>
    <row r="57" spans="2:13" ht="12.75">
      <c r="B57" s="11"/>
      <c r="L57" s="7"/>
      <c r="M57" s="7"/>
    </row>
  </sheetData>
  <sheetProtection/>
  <printOptions/>
  <pageMargins left="0.75" right="0.75" top="1" bottom="1" header="0.5" footer="0.5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53"/>
  <sheetViews>
    <sheetView zoomScalePageLayoutView="0" workbookViewId="0" topLeftCell="A115">
      <selection activeCell="J133" sqref="J133:Q152"/>
    </sheetView>
  </sheetViews>
  <sheetFormatPr defaultColWidth="9.140625" defaultRowHeight="12.75"/>
  <cols>
    <col min="1" max="1" width="13.57421875" style="0" customWidth="1"/>
    <col min="2" max="4" width="5.00390625" style="0" customWidth="1"/>
    <col min="5" max="5" width="4.57421875" style="0" customWidth="1"/>
    <col min="6" max="8" width="5.00390625" style="0" customWidth="1"/>
    <col min="10" max="10" width="15.57421875" style="0" customWidth="1"/>
    <col min="11" max="17" width="5.00390625" style="0" customWidth="1"/>
  </cols>
  <sheetData>
    <row r="1" spans="1:17" ht="12.75">
      <c r="A1" s="1" t="s">
        <v>60</v>
      </c>
      <c r="B1" s="4"/>
      <c r="C1" s="4" t="s">
        <v>61</v>
      </c>
      <c r="D1" s="4" t="s">
        <v>62</v>
      </c>
      <c r="E1" s="4" t="s">
        <v>47</v>
      </c>
      <c r="F1" s="4" t="s">
        <v>63</v>
      </c>
      <c r="G1" s="4" t="s">
        <v>52</v>
      </c>
      <c r="H1" s="4" t="s">
        <v>58</v>
      </c>
      <c r="J1" s="6" t="s">
        <v>64</v>
      </c>
      <c r="K1" s="4"/>
      <c r="L1" s="4" t="s">
        <v>65</v>
      </c>
      <c r="M1" s="4" t="s">
        <v>62</v>
      </c>
      <c r="N1" s="4" t="s">
        <v>47</v>
      </c>
      <c r="O1" s="4" t="s">
        <v>63</v>
      </c>
      <c r="P1" s="4" t="s">
        <v>52</v>
      </c>
      <c r="Q1" s="4" t="s">
        <v>58</v>
      </c>
    </row>
    <row r="2" spans="1:17" ht="12.75">
      <c r="A2" t="str">
        <f>'[1]Cumulative Stats'!A74</f>
        <v>Metcalf</v>
      </c>
      <c r="B2" s="11" t="s">
        <v>108</v>
      </c>
      <c r="C2">
        <f>'[1]Cumulative Stats'!C74</f>
        <v>167</v>
      </c>
      <c r="D2">
        <f>'[1]Cumulative Stats'!D74</f>
        <v>1080</v>
      </c>
      <c r="E2">
        <f>'[1]Cumulative Stats'!E74</f>
        <v>6.467065868263473</v>
      </c>
      <c r="F2">
        <f>'[1]Cumulative Stats'!F74</f>
        <v>75</v>
      </c>
      <c r="G2">
        <f>'[1]Cumulative Stats'!G74</f>
        <v>10</v>
      </c>
      <c r="H2">
        <f>'[1]Cumulative Stats'!H74</f>
        <v>0</v>
      </c>
      <c r="J2" t="str">
        <f>'[4]Cumulative Stats'!A87</f>
        <v>Young</v>
      </c>
      <c r="K2" s="11" t="s">
        <v>111</v>
      </c>
      <c r="L2">
        <f>'[4]Cumulative Stats'!C87</f>
        <v>69</v>
      </c>
      <c r="M2">
        <f>'[4]Cumulative Stats'!D87</f>
        <v>790</v>
      </c>
      <c r="N2">
        <f>'[4]Cumulative Stats'!E87</f>
        <v>11.44927536231884</v>
      </c>
      <c r="O2">
        <f>'[4]Cumulative Stats'!F87</f>
        <v>47</v>
      </c>
      <c r="P2">
        <f>'[4]Cumulative Stats'!G87</f>
        <v>5</v>
      </c>
      <c r="Q2">
        <f>'[4]Cumulative Stats'!H87</f>
        <v>0</v>
      </c>
    </row>
    <row r="3" spans="1:17" ht="12.75">
      <c r="A3" t="str">
        <f>'[10]Cumulative Stats'!A73</f>
        <v>McCutcheon</v>
      </c>
      <c r="B3" s="11" t="s">
        <v>117</v>
      </c>
      <c r="C3">
        <f>'[10]Cumulative Stats'!C73</f>
        <v>221</v>
      </c>
      <c r="D3">
        <f>'[10]Cumulative Stats'!D73</f>
        <v>1070</v>
      </c>
      <c r="E3">
        <f>'[10]Cumulative Stats'!E73</f>
        <v>4.841628959276018</v>
      </c>
      <c r="F3">
        <f>'[10]Cumulative Stats'!F73</f>
        <v>28</v>
      </c>
      <c r="G3">
        <f>'[10]Cumulative Stats'!G73</f>
        <v>6</v>
      </c>
      <c r="H3">
        <f>'[10]Cumulative Stats'!H73</f>
        <v>0</v>
      </c>
      <c r="J3" t="str">
        <f>'[3]Cumulative Stats'!A87</f>
        <v>D. Pearson</v>
      </c>
      <c r="K3" s="11" t="s">
        <v>110</v>
      </c>
      <c r="L3">
        <f>'[3]Cumulative Stats'!C87</f>
        <v>66</v>
      </c>
      <c r="M3">
        <f>'[3]Cumulative Stats'!D87</f>
        <v>1146</v>
      </c>
      <c r="N3">
        <f>'[3]Cumulative Stats'!E87</f>
        <v>17.363636363636363</v>
      </c>
      <c r="O3">
        <f>'[3]Cumulative Stats'!F87</f>
        <v>43</v>
      </c>
      <c r="P3">
        <f>'[3]Cumulative Stats'!G87</f>
        <v>5</v>
      </c>
      <c r="Q3">
        <f>'[3]Cumulative Stats'!H87</f>
        <v>0</v>
      </c>
    </row>
    <row r="4" spans="1:17" ht="12.75">
      <c r="A4" t="str">
        <f>'[8]Cumulative Stats'!A73</f>
        <v>Brockington</v>
      </c>
      <c r="B4" s="11" t="s">
        <v>115</v>
      </c>
      <c r="C4">
        <f>'[8]Cumulative Stats'!C73</f>
        <v>267</v>
      </c>
      <c r="D4">
        <f>'[8]Cumulative Stats'!D73</f>
        <v>918</v>
      </c>
      <c r="E4">
        <f>'[8]Cumulative Stats'!E73</f>
        <v>3.438202247191011</v>
      </c>
      <c r="F4">
        <f>'[8]Cumulative Stats'!F73</f>
        <v>33</v>
      </c>
      <c r="G4">
        <f>'[8]Cumulative Stats'!G73</f>
        <v>5</v>
      </c>
      <c r="H4">
        <f>'[8]Cumulative Stats'!H73</f>
        <v>0</v>
      </c>
      <c r="J4" t="str">
        <f>'[2]Cumulative Stats'!A88</f>
        <v>C. Taylor</v>
      </c>
      <c r="K4" s="11" t="s">
        <v>109</v>
      </c>
      <c r="L4">
        <f>'[2]Cumulative Stats'!C88</f>
        <v>66</v>
      </c>
      <c r="M4">
        <f>'[2]Cumulative Stats'!D88</f>
        <v>1073</v>
      </c>
      <c r="N4">
        <f>'[2]Cumulative Stats'!E88</f>
        <v>16.257575757575758</v>
      </c>
      <c r="O4">
        <f>'[2]Cumulative Stats'!F88</f>
        <v>65</v>
      </c>
      <c r="P4">
        <f>'[2]Cumulative Stats'!G88</f>
        <v>7</v>
      </c>
      <c r="Q4">
        <f>'[2]Cumulative Stats'!H88</f>
        <v>0</v>
      </c>
    </row>
    <row r="5" spans="1:17" ht="12.75">
      <c r="A5" t="str">
        <f>'[4]Cumulative Stats'!A73</f>
        <v>Sullivan</v>
      </c>
      <c r="B5" s="11" t="s">
        <v>111</v>
      </c>
      <c r="C5">
        <f>'[4]Cumulative Stats'!C73</f>
        <v>232</v>
      </c>
      <c r="D5">
        <f>'[4]Cumulative Stats'!D73</f>
        <v>895</v>
      </c>
      <c r="E5">
        <f>'[4]Cumulative Stats'!E73</f>
        <v>3.8577586206896552</v>
      </c>
      <c r="F5">
        <f>'[4]Cumulative Stats'!F73</f>
        <v>28</v>
      </c>
      <c r="G5">
        <f>'[4]Cumulative Stats'!G73</f>
        <v>2</v>
      </c>
      <c r="H5">
        <f>'[4]Cumulative Stats'!H73</f>
        <v>0</v>
      </c>
      <c r="J5" t="str">
        <f>'[6]Cumulative Stats'!A84</f>
        <v>Foreman</v>
      </c>
      <c r="K5" s="11" t="s">
        <v>113</v>
      </c>
      <c r="L5">
        <f>'[6]Cumulative Stats'!C84</f>
        <v>57</v>
      </c>
      <c r="M5">
        <f>'[6]Cumulative Stats'!D84</f>
        <v>734</v>
      </c>
      <c r="N5">
        <f>'[6]Cumulative Stats'!E84</f>
        <v>12.87719298245614</v>
      </c>
      <c r="O5">
        <f>'[6]Cumulative Stats'!F84</f>
        <v>55</v>
      </c>
      <c r="P5">
        <f>'[6]Cumulative Stats'!G84</f>
        <v>7</v>
      </c>
      <c r="Q5">
        <f>'[6]Cumulative Stats'!H84</f>
        <v>0</v>
      </c>
    </row>
    <row r="6" spans="1:17" ht="12.75">
      <c r="A6" t="str">
        <f>'[12]Cumulative Stats'!A74</f>
        <v>Maxson</v>
      </c>
      <c r="B6" s="11" t="s">
        <v>119</v>
      </c>
      <c r="C6">
        <f>'[12]Cumulative Stats'!C74</f>
        <v>155</v>
      </c>
      <c r="D6">
        <f>'[12]Cumulative Stats'!D74</f>
        <v>854</v>
      </c>
      <c r="E6">
        <f>'[12]Cumulative Stats'!E74</f>
        <v>5.509677419354839</v>
      </c>
      <c r="F6">
        <f>'[12]Cumulative Stats'!F74</f>
        <v>61</v>
      </c>
      <c r="G6">
        <f>'[12]Cumulative Stats'!G74</f>
        <v>5</v>
      </c>
      <c r="H6">
        <f>'[12]Cumulative Stats'!H74</f>
        <v>0</v>
      </c>
      <c r="J6" t="str">
        <f>'[4]Cumulative Stats'!A88</f>
        <v>Carmichael</v>
      </c>
      <c r="K6" s="11" t="s">
        <v>111</v>
      </c>
      <c r="L6">
        <f>'[4]Cumulative Stats'!C88</f>
        <v>51</v>
      </c>
      <c r="M6">
        <f>'[4]Cumulative Stats'!D88</f>
        <v>673</v>
      </c>
      <c r="N6">
        <f>'[4]Cumulative Stats'!E88</f>
        <v>13.196078431372548</v>
      </c>
      <c r="O6">
        <f>'[4]Cumulative Stats'!F88</f>
        <v>38</v>
      </c>
      <c r="P6">
        <f>'[4]Cumulative Stats'!G88</f>
        <v>3</v>
      </c>
      <c r="Q6">
        <f>'[4]Cumulative Stats'!H88</f>
        <v>0</v>
      </c>
    </row>
    <row r="7" spans="1:17" ht="12.75">
      <c r="A7" t="str">
        <f>'[6]Cumulative Stats'!A73</f>
        <v>Foreman</v>
      </c>
      <c r="B7" s="11" t="s">
        <v>113</v>
      </c>
      <c r="C7">
        <f>'[6]Cumulative Stats'!C73</f>
        <v>197</v>
      </c>
      <c r="D7">
        <f>'[6]Cumulative Stats'!D73</f>
        <v>838</v>
      </c>
      <c r="E7">
        <f>'[6]Cumulative Stats'!E73</f>
        <v>4.253807106598985</v>
      </c>
      <c r="F7">
        <f>'[6]Cumulative Stats'!F73</f>
        <v>32</v>
      </c>
      <c r="G7">
        <f>'[6]Cumulative Stats'!G73</f>
        <v>3</v>
      </c>
      <c r="H7">
        <f>'[6]Cumulative Stats'!H73</f>
        <v>0</v>
      </c>
      <c r="J7" t="str">
        <f>'[1]Cumulative Stats'!A82</f>
        <v>Metcalf</v>
      </c>
      <c r="K7" s="11" t="s">
        <v>108</v>
      </c>
      <c r="L7">
        <f>'[1]Cumulative Stats'!C82</f>
        <v>50</v>
      </c>
      <c r="M7">
        <f>'[1]Cumulative Stats'!D82</f>
        <v>455</v>
      </c>
      <c r="N7">
        <f>'[1]Cumulative Stats'!E82</f>
        <v>9.1</v>
      </c>
      <c r="O7">
        <f>'[1]Cumulative Stats'!F82</f>
        <v>41</v>
      </c>
      <c r="P7">
        <f>'[1]Cumulative Stats'!G82</f>
        <v>8</v>
      </c>
      <c r="Q7">
        <f>'[1]Cumulative Stats'!H82</f>
        <v>0</v>
      </c>
    </row>
    <row r="8" spans="1:17" ht="12.75">
      <c r="A8" t="str">
        <f>'[3]Cumulative Stats'!A73</f>
        <v>C. Hill</v>
      </c>
      <c r="B8" s="11" t="s">
        <v>110</v>
      </c>
      <c r="C8">
        <f>'[3]Cumulative Stats'!C73</f>
        <v>160</v>
      </c>
      <c r="D8">
        <f>'[3]Cumulative Stats'!D73</f>
        <v>807</v>
      </c>
      <c r="E8">
        <f>'[3]Cumulative Stats'!E73</f>
        <v>5.04375</v>
      </c>
      <c r="F8">
        <f>'[3]Cumulative Stats'!F73</f>
        <v>28</v>
      </c>
      <c r="G8">
        <f>'[3]Cumulative Stats'!G73</f>
        <v>3</v>
      </c>
      <c r="H8">
        <f>'[3]Cumulative Stats'!H73</f>
        <v>0</v>
      </c>
      <c r="J8" t="str">
        <f>'[8]Cumulative Stats'!A86</f>
        <v>Brockington</v>
      </c>
      <c r="K8" s="11" t="s">
        <v>115</v>
      </c>
      <c r="L8">
        <f>'[8]Cumulative Stats'!C86</f>
        <v>49</v>
      </c>
      <c r="M8">
        <f>'[8]Cumulative Stats'!D86</f>
        <v>177</v>
      </c>
      <c r="N8">
        <f>'[8]Cumulative Stats'!E86</f>
        <v>3.6122448979591835</v>
      </c>
      <c r="O8">
        <f>'[8]Cumulative Stats'!F86</f>
        <v>32</v>
      </c>
      <c r="P8">
        <f>'[8]Cumulative Stats'!G86</f>
        <v>1</v>
      </c>
      <c r="Q8">
        <f>'[8]Cumulative Stats'!H86</f>
        <v>0</v>
      </c>
    </row>
    <row r="9" spans="1:17" ht="12.75">
      <c r="A9" t="str">
        <f>'[1]Cumulative Stats'!A73</f>
        <v>J. Otis</v>
      </c>
      <c r="B9" s="11" t="s">
        <v>108</v>
      </c>
      <c r="C9">
        <f>'[1]Cumulative Stats'!C73</f>
        <v>157</v>
      </c>
      <c r="D9">
        <f>'[1]Cumulative Stats'!D73</f>
        <v>696</v>
      </c>
      <c r="E9">
        <f>'[1]Cumulative Stats'!E73</f>
        <v>4.43312101910828</v>
      </c>
      <c r="F9">
        <f>'[1]Cumulative Stats'!F73</f>
        <v>23</v>
      </c>
      <c r="G9">
        <f>'[1]Cumulative Stats'!G73</f>
        <v>2</v>
      </c>
      <c r="H9">
        <f>'[1]Cumulative Stats'!H73</f>
        <v>0</v>
      </c>
      <c r="J9" t="str">
        <f>'[7]Cumulative Stats'!A89</f>
        <v>Sanders</v>
      </c>
      <c r="K9" s="11" t="s">
        <v>114</v>
      </c>
      <c r="L9">
        <f>'[7]Cumulative Stats'!C89</f>
        <v>48</v>
      </c>
      <c r="M9">
        <f>'[7]Cumulative Stats'!D89</f>
        <v>573</v>
      </c>
      <c r="N9">
        <f>'[7]Cumulative Stats'!E89</f>
        <v>11.9375</v>
      </c>
      <c r="O9">
        <f>'[7]Cumulative Stats'!F89</f>
        <v>35</v>
      </c>
      <c r="P9">
        <f>'[7]Cumulative Stats'!G89</f>
        <v>3</v>
      </c>
      <c r="Q9">
        <f>'[7]Cumulative Stats'!H89</f>
        <v>0</v>
      </c>
    </row>
    <row r="10" spans="1:17" ht="12.75">
      <c r="A10" t="str">
        <f>'[11]Cumulative Stats'!A73</f>
        <v>Schreiber</v>
      </c>
      <c r="B10" s="11" t="s">
        <v>118</v>
      </c>
      <c r="C10">
        <f>'[11]Cumulative Stats'!C73</f>
        <v>170</v>
      </c>
      <c r="D10">
        <f>'[11]Cumulative Stats'!D73</f>
        <v>657</v>
      </c>
      <c r="E10">
        <f>'[11]Cumulative Stats'!E73</f>
        <v>3.864705882352941</v>
      </c>
      <c r="F10">
        <f>'[11]Cumulative Stats'!F73</f>
        <v>13</v>
      </c>
      <c r="G10">
        <f>'[11]Cumulative Stats'!G73</f>
        <v>3</v>
      </c>
      <c r="H10">
        <f>'[11]Cumulative Stats'!H73</f>
        <v>0</v>
      </c>
      <c r="J10" t="str">
        <f>'[2]Cumulative Stats'!A90</f>
        <v>Jefferson</v>
      </c>
      <c r="K10" s="11" t="s">
        <v>109</v>
      </c>
      <c r="L10">
        <f>'[2]Cumulative Stats'!C90</f>
        <v>47</v>
      </c>
      <c r="M10">
        <f>'[2]Cumulative Stats'!D90</f>
        <v>784</v>
      </c>
      <c r="N10">
        <f>'[2]Cumulative Stats'!E90</f>
        <v>16.680851063829788</v>
      </c>
      <c r="O10">
        <f>'[2]Cumulative Stats'!F90</f>
        <v>52</v>
      </c>
      <c r="P10">
        <f>'[2]Cumulative Stats'!G90</f>
        <v>4</v>
      </c>
      <c r="Q10">
        <f>'[2]Cumulative Stats'!H90</f>
        <v>0</v>
      </c>
    </row>
    <row r="11" spans="1:17" ht="12.75">
      <c r="A11" t="str">
        <f>'[7]Cumulative Stats'!A73</f>
        <v>A. Taylor</v>
      </c>
      <c r="B11" s="11" t="s">
        <v>114</v>
      </c>
      <c r="C11">
        <f>'[7]Cumulative Stats'!C73</f>
        <v>170</v>
      </c>
      <c r="D11">
        <f>'[7]Cumulative Stats'!D73</f>
        <v>624</v>
      </c>
      <c r="E11">
        <f>'[7]Cumulative Stats'!E73</f>
        <v>3.6705882352941175</v>
      </c>
      <c r="F11">
        <f>'[7]Cumulative Stats'!F73</f>
        <v>28</v>
      </c>
      <c r="G11">
        <f>'[7]Cumulative Stats'!G73</f>
        <v>5</v>
      </c>
      <c r="H11">
        <f>'[7]Cumulative Stats'!H73</f>
        <v>0</v>
      </c>
      <c r="J11" t="str">
        <f>'[5]Cumulative Stats'!A85</f>
        <v>Dawkins</v>
      </c>
      <c r="K11" s="11" t="s">
        <v>112</v>
      </c>
      <c r="L11">
        <f>'[5]Cumulative Stats'!C85</f>
        <v>45</v>
      </c>
      <c r="M11">
        <f>'[5]Cumulative Stats'!D85</f>
        <v>212</v>
      </c>
      <c r="N11">
        <f>'[5]Cumulative Stats'!E85</f>
        <v>4.711111111111111</v>
      </c>
      <c r="O11">
        <f>'[5]Cumulative Stats'!F85</f>
        <v>20</v>
      </c>
      <c r="P11">
        <f>'[5]Cumulative Stats'!G85</f>
        <v>1</v>
      </c>
      <c r="Q11">
        <f>'[5]Cumulative Stats'!H85</f>
        <v>0</v>
      </c>
    </row>
    <row r="12" spans="1:17" ht="12.75">
      <c r="A12" t="str">
        <f>'[6]Cumulative Stats'!A74</f>
        <v>Osborn</v>
      </c>
      <c r="B12" s="11" t="s">
        <v>113</v>
      </c>
      <c r="C12">
        <f>'[6]Cumulative Stats'!C74</f>
        <v>139</v>
      </c>
      <c r="D12">
        <f>'[6]Cumulative Stats'!D74</f>
        <v>624</v>
      </c>
      <c r="E12">
        <f>'[6]Cumulative Stats'!E74</f>
        <v>4.489208633093525</v>
      </c>
      <c r="F12">
        <f>'[6]Cumulative Stats'!F74</f>
        <v>28</v>
      </c>
      <c r="G12">
        <f>'[6]Cumulative Stats'!G74</f>
        <v>1</v>
      </c>
      <c r="H12">
        <f>'[6]Cumulative Stats'!H74</f>
        <v>0</v>
      </c>
      <c r="J12" t="str">
        <f>'[13]Cumulative Stats'!A87</f>
        <v>Burrow</v>
      </c>
      <c r="K12" s="11" t="s">
        <v>120</v>
      </c>
      <c r="L12">
        <f>'[13]Cumulative Stats'!C87</f>
        <v>44</v>
      </c>
      <c r="M12">
        <f>'[13]Cumulative Stats'!D87</f>
        <v>704</v>
      </c>
      <c r="N12">
        <f>'[13]Cumulative Stats'!E87</f>
        <v>16</v>
      </c>
      <c r="O12">
        <f>'[13]Cumulative Stats'!F87</f>
        <v>38</v>
      </c>
      <c r="P12">
        <f>'[13]Cumulative Stats'!G87</f>
        <v>4</v>
      </c>
      <c r="Q12">
        <f>'[13]Cumulative Stats'!H87</f>
        <v>0</v>
      </c>
    </row>
    <row r="13" spans="1:17" ht="12.75">
      <c r="A13" t="str">
        <f>'[5]Cumulative Stats'!A73</f>
        <v>Dawkins</v>
      </c>
      <c r="B13" s="11" t="s">
        <v>112</v>
      </c>
      <c r="C13">
        <f>'[5]Cumulative Stats'!C73</f>
        <v>160</v>
      </c>
      <c r="D13">
        <f>'[5]Cumulative Stats'!D73</f>
        <v>557</v>
      </c>
      <c r="E13">
        <f>'[5]Cumulative Stats'!E73</f>
        <v>3.48125</v>
      </c>
      <c r="F13">
        <f>'[5]Cumulative Stats'!F73</f>
        <v>25</v>
      </c>
      <c r="G13">
        <f>'[5]Cumulative Stats'!G73</f>
        <v>1</v>
      </c>
      <c r="H13">
        <f>'[5]Cumulative Stats'!H73</f>
        <v>0</v>
      </c>
      <c r="J13" t="str">
        <f>'[2]Cumulative Stats'!A89</f>
        <v>J. Smith</v>
      </c>
      <c r="K13" s="11" t="s">
        <v>109</v>
      </c>
      <c r="L13">
        <f>'[2]Cumulative Stats'!C89</f>
        <v>43</v>
      </c>
      <c r="M13">
        <f>'[2]Cumulative Stats'!D89</f>
        <v>514</v>
      </c>
      <c r="N13">
        <f>'[2]Cumulative Stats'!E89</f>
        <v>11.953488372093023</v>
      </c>
      <c r="O13">
        <f>'[2]Cumulative Stats'!F89</f>
        <v>44</v>
      </c>
      <c r="P13">
        <f>'[2]Cumulative Stats'!G89</f>
        <v>7</v>
      </c>
      <c r="Q13">
        <f>'[2]Cumulative Stats'!H89</f>
        <v>0</v>
      </c>
    </row>
    <row r="14" spans="1:17" ht="12.75">
      <c r="A14" t="str">
        <f>'[11]Cumulative Stats'!A74</f>
        <v>W. Jackson</v>
      </c>
      <c r="B14" s="11" t="s">
        <v>118</v>
      </c>
      <c r="C14">
        <f>'[11]Cumulative Stats'!C74</f>
        <v>159</v>
      </c>
      <c r="D14">
        <f>'[11]Cumulative Stats'!D74</f>
        <v>547</v>
      </c>
      <c r="E14">
        <f>'[11]Cumulative Stats'!E74</f>
        <v>3.440251572327044</v>
      </c>
      <c r="F14">
        <f>'[11]Cumulative Stats'!F74</f>
        <v>21</v>
      </c>
      <c r="G14">
        <f>'[11]Cumulative Stats'!G74</f>
        <v>2</v>
      </c>
      <c r="H14">
        <f>'[11]Cumulative Stats'!H74</f>
        <v>0</v>
      </c>
      <c r="J14" t="str">
        <f>'[8]Cumulative Stats'!A87</f>
        <v>Lane</v>
      </c>
      <c r="K14" s="11" t="s">
        <v>115</v>
      </c>
      <c r="L14">
        <f>'[8]Cumulative Stats'!C87</f>
        <v>41</v>
      </c>
      <c r="M14">
        <f>'[8]Cumulative Stats'!D87</f>
        <v>358</v>
      </c>
      <c r="N14">
        <f>'[8]Cumulative Stats'!E87</f>
        <v>8.731707317073171</v>
      </c>
      <c r="O14">
        <f>'[8]Cumulative Stats'!F87</f>
        <v>21</v>
      </c>
      <c r="P14">
        <f>'[8]Cumulative Stats'!G87</f>
        <v>1</v>
      </c>
      <c r="Q14">
        <f>'[8]Cumulative Stats'!H87</f>
        <v>0</v>
      </c>
    </row>
    <row r="15" spans="1:17" ht="12.75">
      <c r="A15" t="str">
        <f>'[3]Cumulative Stats'!A74</f>
        <v>Newhouse</v>
      </c>
      <c r="B15" s="11" t="s">
        <v>110</v>
      </c>
      <c r="C15">
        <f>'[3]Cumulative Stats'!C74</f>
        <v>126</v>
      </c>
      <c r="D15">
        <f>'[3]Cumulative Stats'!D74</f>
        <v>547</v>
      </c>
      <c r="E15">
        <f>'[3]Cumulative Stats'!E74</f>
        <v>4.341269841269841</v>
      </c>
      <c r="F15">
        <f>'[3]Cumulative Stats'!F74</f>
        <v>23</v>
      </c>
      <c r="G15">
        <f>'[3]Cumulative Stats'!G74</f>
        <v>5</v>
      </c>
      <c r="H15">
        <f>'[3]Cumulative Stats'!H74</f>
        <v>0</v>
      </c>
      <c r="J15" t="str">
        <f>'[10]Cumulative Stats'!A90</f>
        <v>McCutcheon</v>
      </c>
      <c r="K15" s="11" t="s">
        <v>117</v>
      </c>
      <c r="L15">
        <f>'[10]Cumulative Stats'!C90</f>
        <v>41</v>
      </c>
      <c r="M15">
        <f>'[10]Cumulative Stats'!D90</f>
        <v>327</v>
      </c>
      <c r="N15">
        <f>'[10]Cumulative Stats'!E90</f>
        <v>7.975609756097561</v>
      </c>
      <c r="O15">
        <f>'[10]Cumulative Stats'!F90</f>
        <v>50</v>
      </c>
      <c r="P15">
        <f>'[10]Cumulative Stats'!G90</f>
        <v>1</v>
      </c>
      <c r="Q15">
        <f>'[10]Cumulative Stats'!H90</f>
        <v>0</v>
      </c>
    </row>
    <row r="16" spans="1:17" ht="12.75">
      <c r="A16" t="str">
        <f>'[12]Cumulative Stats'!A73</f>
        <v>Phillips</v>
      </c>
      <c r="B16" s="11" t="s">
        <v>119</v>
      </c>
      <c r="C16">
        <f>'[12]Cumulative Stats'!C73</f>
        <v>155</v>
      </c>
      <c r="D16">
        <f>'[12]Cumulative Stats'!D73</f>
        <v>544</v>
      </c>
      <c r="E16">
        <f>'[12]Cumulative Stats'!E73</f>
        <v>3.509677419354839</v>
      </c>
      <c r="F16">
        <f>'[12]Cumulative Stats'!F73</f>
        <v>30</v>
      </c>
      <c r="G16">
        <f>'[12]Cumulative Stats'!G73</f>
        <v>3</v>
      </c>
      <c r="H16">
        <f>'[12]Cumulative Stats'!H73</f>
        <v>0</v>
      </c>
      <c r="J16" t="str">
        <f>'[1]Cumulative Stats'!A83</f>
        <v>M. Gray</v>
      </c>
      <c r="K16" s="11" t="s">
        <v>108</v>
      </c>
      <c r="L16">
        <f>'[1]Cumulative Stats'!C83</f>
        <v>40</v>
      </c>
      <c r="M16">
        <f>'[1]Cumulative Stats'!D83</f>
        <v>820</v>
      </c>
      <c r="N16">
        <f>'[1]Cumulative Stats'!E83</f>
        <v>20.5</v>
      </c>
      <c r="O16">
        <f>'[1]Cumulative Stats'!F83</f>
        <v>79</v>
      </c>
      <c r="P16">
        <f>'[1]Cumulative Stats'!G83</f>
        <v>13</v>
      </c>
      <c r="Q16">
        <f>'[1]Cumulative Stats'!H83</f>
        <v>0</v>
      </c>
    </row>
    <row r="17" spans="1:17" ht="12.75">
      <c r="A17" t="str">
        <f>'[9]Cumulative Stats'!A73</f>
        <v>Grandberry</v>
      </c>
      <c r="B17" s="11" t="s">
        <v>116</v>
      </c>
      <c r="C17">
        <f>'[9]Cumulative Stats'!C73</f>
        <v>138</v>
      </c>
      <c r="D17">
        <f>'[9]Cumulative Stats'!D73</f>
        <v>543</v>
      </c>
      <c r="E17">
        <f>'[9]Cumulative Stats'!E73</f>
        <v>3.9347826086956523</v>
      </c>
      <c r="F17">
        <f>'[9]Cumulative Stats'!F73</f>
        <v>31</v>
      </c>
      <c r="G17">
        <f>'[9]Cumulative Stats'!G73</f>
        <v>3</v>
      </c>
      <c r="H17">
        <f>'[9]Cumulative Stats'!H73</f>
        <v>0</v>
      </c>
      <c r="J17" t="str">
        <f>'[6]Cumulative Stats'!A88</f>
        <v>Gilliam</v>
      </c>
      <c r="K17" s="11" t="s">
        <v>113</v>
      </c>
      <c r="L17">
        <f>'[6]Cumulative Stats'!C88</f>
        <v>39</v>
      </c>
      <c r="M17">
        <f>'[6]Cumulative Stats'!D88</f>
        <v>932</v>
      </c>
      <c r="N17">
        <f>'[6]Cumulative Stats'!E88</f>
        <v>23.897435897435898</v>
      </c>
      <c r="O17">
        <f>'[6]Cumulative Stats'!F88</f>
        <v>53</v>
      </c>
      <c r="P17">
        <f>'[6]Cumulative Stats'!G88</f>
        <v>7</v>
      </c>
      <c r="Q17">
        <f>'[6]Cumulative Stats'!H88</f>
        <v>0</v>
      </c>
    </row>
    <row r="18" spans="1:17" ht="12.75">
      <c r="A18" t="str">
        <f>'[10]Cumulative Stats'!A74</f>
        <v>Bertelsen</v>
      </c>
      <c r="B18" s="11" t="s">
        <v>117</v>
      </c>
      <c r="C18">
        <f>'[10]Cumulative Stats'!C74</f>
        <v>128</v>
      </c>
      <c r="D18">
        <f>'[10]Cumulative Stats'!D74</f>
        <v>486</v>
      </c>
      <c r="E18">
        <f>'[10]Cumulative Stats'!E74</f>
        <v>3.796875</v>
      </c>
      <c r="F18">
        <f>'[10]Cumulative Stats'!F74</f>
        <v>24</v>
      </c>
      <c r="G18">
        <f>'[10]Cumulative Stats'!G74</f>
        <v>1</v>
      </c>
      <c r="H18">
        <f>'[10]Cumulative Stats'!H74</f>
        <v>0</v>
      </c>
      <c r="J18" t="str">
        <f>'[7]Cumulative Stats'!A88</f>
        <v>Jessie</v>
      </c>
      <c r="K18" s="11" t="s">
        <v>114</v>
      </c>
      <c r="L18">
        <f>'[7]Cumulative Stats'!C88</f>
        <v>39</v>
      </c>
      <c r="M18">
        <f>'[7]Cumulative Stats'!D88</f>
        <v>615</v>
      </c>
      <c r="N18">
        <f>'[7]Cumulative Stats'!E88</f>
        <v>15.76923076923077</v>
      </c>
      <c r="O18">
        <f>'[7]Cumulative Stats'!F88</f>
        <v>37</v>
      </c>
      <c r="P18">
        <f>'[7]Cumulative Stats'!G88</f>
        <v>2</v>
      </c>
      <c r="Q18">
        <f>'[7]Cumulative Stats'!H88</f>
        <v>0</v>
      </c>
    </row>
    <row r="19" spans="1:17" ht="12.75">
      <c r="A19" t="str">
        <f>'[3]Cumulative Stats'!A75</f>
        <v>Garrison</v>
      </c>
      <c r="B19" s="11" t="s">
        <v>110</v>
      </c>
      <c r="C19">
        <f>'[3]Cumulative Stats'!C75</f>
        <v>128</v>
      </c>
      <c r="D19">
        <f>'[3]Cumulative Stats'!D75</f>
        <v>469</v>
      </c>
      <c r="E19">
        <f>'[3]Cumulative Stats'!E75</f>
        <v>3.6640625</v>
      </c>
      <c r="F19">
        <f>'[3]Cumulative Stats'!F75</f>
        <v>21</v>
      </c>
      <c r="G19">
        <f>'[3]Cumulative Stats'!G75</f>
        <v>3</v>
      </c>
      <c r="H19">
        <f>'[3]Cumulative Stats'!H75</f>
        <v>0</v>
      </c>
      <c r="J19" t="str">
        <f>'[5]Cumulative Stats'!A86</f>
        <v>Tucker</v>
      </c>
      <c r="K19" s="11" t="s">
        <v>112</v>
      </c>
      <c r="L19">
        <f>'[5]Cumulative Stats'!C86</f>
        <v>39</v>
      </c>
      <c r="M19">
        <f>'[5]Cumulative Stats'!D86</f>
        <v>381</v>
      </c>
      <c r="N19">
        <f>'[5]Cumulative Stats'!E86</f>
        <v>9.76923076923077</v>
      </c>
      <c r="O19">
        <f>'[5]Cumulative Stats'!F86</f>
        <v>24</v>
      </c>
      <c r="P19">
        <f>'[5]Cumulative Stats'!G86</f>
        <v>2</v>
      </c>
      <c r="Q19">
        <f>'[5]Cumulative Stats'!H86</f>
        <v>0</v>
      </c>
    </row>
    <row r="20" spans="1:17" ht="12.75">
      <c r="A20" t="str">
        <f>'[13]Cumulative Stats'!A74</f>
        <v>Malone</v>
      </c>
      <c r="B20" s="11" t="s">
        <v>120</v>
      </c>
      <c r="C20">
        <f>'[13]Cumulative Stats'!C74</f>
        <v>109</v>
      </c>
      <c r="D20">
        <f>'[13]Cumulative Stats'!D74</f>
        <v>448</v>
      </c>
      <c r="E20">
        <f>'[13]Cumulative Stats'!E74</f>
        <v>4.110091743119266</v>
      </c>
      <c r="F20">
        <f>'[13]Cumulative Stats'!F74</f>
        <v>25</v>
      </c>
      <c r="G20">
        <f>'[13]Cumulative Stats'!G74</f>
        <v>1</v>
      </c>
      <c r="H20">
        <f>'[13]Cumulative Stats'!H74</f>
        <v>0</v>
      </c>
      <c r="J20" t="str">
        <f>'[1]Cumulative Stats'!A84</f>
        <v>Thomas</v>
      </c>
      <c r="K20" s="11" t="s">
        <v>108</v>
      </c>
      <c r="L20">
        <f>'[1]Cumulative Stats'!C84</f>
        <v>38</v>
      </c>
      <c r="M20">
        <f>'[1]Cumulative Stats'!D84</f>
        <v>530</v>
      </c>
      <c r="N20">
        <f>'[1]Cumulative Stats'!E84</f>
        <v>13.947368421052632</v>
      </c>
      <c r="O20">
        <f>'[1]Cumulative Stats'!F84</f>
        <v>52</v>
      </c>
      <c r="P20">
        <f>'[1]Cumulative Stats'!G84</f>
        <v>3</v>
      </c>
      <c r="Q20">
        <f>'[1]Cumulative Stats'!H84</f>
        <v>0</v>
      </c>
    </row>
    <row r="21" spans="1:17" ht="12.75">
      <c r="A21" t="str">
        <f>'[2]Cumulative Stats'!A74</f>
        <v>Denson</v>
      </c>
      <c r="B21" s="11" t="s">
        <v>109</v>
      </c>
      <c r="C21">
        <f>'[2]Cumulative Stats'!C74</f>
        <v>113</v>
      </c>
      <c r="D21">
        <f>'[2]Cumulative Stats'!D74</f>
        <v>439</v>
      </c>
      <c r="E21">
        <f>'[2]Cumulative Stats'!E74</f>
        <v>3.8849557522123894</v>
      </c>
      <c r="F21">
        <f>'[2]Cumulative Stats'!F74</f>
        <v>19</v>
      </c>
      <c r="G21">
        <f>'[2]Cumulative Stats'!G74</f>
        <v>4</v>
      </c>
      <c r="H21">
        <f>'[2]Cumulative Stats'!H74</f>
        <v>0</v>
      </c>
      <c r="J21" t="str">
        <f>'[8]Cumulative Stats'!A89</f>
        <v>McGeorge</v>
      </c>
      <c r="K21" s="11" t="s">
        <v>115</v>
      </c>
      <c r="L21">
        <f>'[8]Cumulative Stats'!C89</f>
        <v>37</v>
      </c>
      <c r="M21">
        <f>'[8]Cumulative Stats'!D89</f>
        <v>578</v>
      </c>
      <c r="N21">
        <f>'[8]Cumulative Stats'!E89</f>
        <v>15.621621621621621</v>
      </c>
      <c r="O21">
        <f>'[8]Cumulative Stats'!F89</f>
        <v>27</v>
      </c>
      <c r="P21">
        <f>'[8]Cumulative Stats'!G89</f>
        <v>2</v>
      </c>
      <c r="Q21">
        <f>'[8]Cumulative Stats'!H89</f>
        <v>0</v>
      </c>
    </row>
    <row r="22" spans="1:17" ht="12.75">
      <c r="A22" t="str">
        <f>'[2]Cumulative Stats'!A73</f>
        <v>L. Brown</v>
      </c>
      <c r="B22" s="11" t="s">
        <v>109</v>
      </c>
      <c r="C22">
        <f>'[2]Cumulative Stats'!C73</f>
        <v>136</v>
      </c>
      <c r="D22">
        <f>'[2]Cumulative Stats'!D73</f>
        <v>435</v>
      </c>
      <c r="E22">
        <f>'[2]Cumulative Stats'!E73</f>
        <v>3.198529411764706</v>
      </c>
      <c r="F22">
        <f>'[2]Cumulative Stats'!F73</f>
        <v>21</v>
      </c>
      <c r="G22">
        <f>'[2]Cumulative Stats'!G73</f>
        <v>4</v>
      </c>
      <c r="H22">
        <f>'[2]Cumulative Stats'!H73</f>
        <v>0</v>
      </c>
      <c r="J22" t="str">
        <f>'[9]Cumulative Stats'!A92</f>
        <v>Rather</v>
      </c>
      <c r="K22" s="11" t="s">
        <v>116</v>
      </c>
      <c r="L22">
        <f>'[9]Cumulative Stats'!C92</f>
        <v>36</v>
      </c>
      <c r="M22">
        <f>'[9]Cumulative Stats'!D92</f>
        <v>525</v>
      </c>
      <c r="N22">
        <f>'[9]Cumulative Stats'!E92</f>
        <v>14.583333333333334</v>
      </c>
      <c r="O22">
        <f>'[9]Cumulative Stats'!F92</f>
        <v>33</v>
      </c>
      <c r="P22">
        <f>'[9]Cumulative Stats'!G92</f>
        <v>3</v>
      </c>
      <c r="Q22">
        <f>'[9]Cumulative Stats'!H92</f>
        <v>0</v>
      </c>
    </row>
    <row r="23" spans="1:17" ht="12.75">
      <c r="A23" t="str">
        <f>'[8]Cumulative Stats'!A74</f>
        <v>Lane</v>
      </c>
      <c r="B23" s="11" t="s">
        <v>115</v>
      </c>
      <c r="C23">
        <f>'[8]Cumulative Stats'!C74</f>
        <v>149</v>
      </c>
      <c r="D23">
        <f>'[8]Cumulative Stats'!D74</f>
        <v>402</v>
      </c>
      <c r="E23">
        <f>'[8]Cumulative Stats'!E74</f>
        <v>2.697986577181208</v>
      </c>
      <c r="F23">
        <f>'[8]Cumulative Stats'!F74</f>
        <v>22</v>
      </c>
      <c r="G23">
        <f>'[8]Cumulative Stats'!G74</f>
        <v>2</v>
      </c>
      <c r="H23">
        <f>'[8]Cumulative Stats'!H74</f>
        <v>0</v>
      </c>
      <c r="J23" t="str">
        <f>'[13]Cumulative Stats'!A89</f>
        <v>Malone</v>
      </c>
      <c r="K23" s="11" t="s">
        <v>120</v>
      </c>
      <c r="L23">
        <f>'[13]Cumulative Stats'!C89</f>
        <v>35</v>
      </c>
      <c r="M23">
        <f>'[13]Cumulative Stats'!D89</f>
        <v>180</v>
      </c>
      <c r="N23">
        <f>'[13]Cumulative Stats'!E89</f>
        <v>5.142857142857143</v>
      </c>
      <c r="O23">
        <f>'[13]Cumulative Stats'!F89</f>
        <v>15</v>
      </c>
      <c r="P23">
        <f>'[13]Cumulative Stats'!G89</f>
        <v>0</v>
      </c>
      <c r="Q23">
        <f>'[13]Cumulative Stats'!H89</f>
        <v>0</v>
      </c>
    </row>
    <row r="24" spans="1:17" ht="12.75">
      <c r="A24" t="str">
        <f>'[5]Cumulative Stats'!A74</f>
        <v>Kotar</v>
      </c>
      <c r="B24" s="11" t="s">
        <v>112</v>
      </c>
      <c r="C24">
        <f>'[5]Cumulative Stats'!C74</f>
        <v>116</v>
      </c>
      <c r="D24">
        <f>'[5]Cumulative Stats'!D74</f>
        <v>387</v>
      </c>
      <c r="E24">
        <f>'[5]Cumulative Stats'!E74</f>
        <v>3.336206896551724</v>
      </c>
      <c r="F24">
        <f>'[5]Cumulative Stats'!F74</f>
        <v>20</v>
      </c>
      <c r="G24">
        <f>'[5]Cumulative Stats'!G74</f>
        <v>4</v>
      </c>
      <c r="H24">
        <f>'[5]Cumulative Stats'!H74</f>
        <v>0</v>
      </c>
      <c r="J24" t="str">
        <f>'[4]Cumulative Stats'!A92</f>
        <v>Bulaich</v>
      </c>
      <c r="K24" s="11" t="s">
        <v>111</v>
      </c>
      <c r="L24">
        <f>'[4]Cumulative Stats'!C92</f>
        <v>35</v>
      </c>
      <c r="M24">
        <f>'[4]Cumulative Stats'!D92</f>
        <v>298</v>
      </c>
      <c r="N24">
        <f>'[4]Cumulative Stats'!E92</f>
        <v>8.514285714285714</v>
      </c>
      <c r="O24">
        <f>'[4]Cumulative Stats'!F92</f>
        <v>23</v>
      </c>
      <c r="P24">
        <f>'[4]Cumulative Stats'!G92</f>
        <v>0</v>
      </c>
      <c r="Q24">
        <f>'[4]Cumulative Stats'!H92</f>
        <v>0</v>
      </c>
    </row>
    <row r="25" spans="1:17" ht="12.75">
      <c r="A25" t="str">
        <f>'[7]Cumulative Stats'!A74</f>
        <v>Owens</v>
      </c>
      <c r="B25" s="11" t="s">
        <v>114</v>
      </c>
      <c r="C25">
        <f>'[7]Cumulative Stats'!C74</f>
        <v>101</v>
      </c>
      <c r="D25">
        <f>'[7]Cumulative Stats'!D74</f>
        <v>327</v>
      </c>
      <c r="E25">
        <f>'[7]Cumulative Stats'!E74</f>
        <v>3.237623762376238</v>
      </c>
      <c r="F25">
        <f>'[7]Cumulative Stats'!F74</f>
        <v>21</v>
      </c>
      <c r="G25">
        <f>'[7]Cumulative Stats'!G74</f>
        <v>0</v>
      </c>
      <c r="H25">
        <f>'[7]Cumulative Stats'!H74</f>
        <v>0</v>
      </c>
      <c r="J25" t="str">
        <f>'[6]Cumulative Stats'!A85</f>
        <v>Lash</v>
      </c>
      <c r="K25" s="11" t="s">
        <v>113</v>
      </c>
      <c r="L25">
        <f>'[6]Cumulative Stats'!C85</f>
        <v>35</v>
      </c>
      <c r="M25">
        <f>'[6]Cumulative Stats'!D85</f>
        <v>662</v>
      </c>
      <c r="N25">
        <f>'[6]Cumulative Stats'!E85</f>
        <v>18.914285714285715</v>
      </c>
      <c r="O25">
        <f>'[6]Cumulative Stats'!F85</f>
        <v>39</v>
      </c>
      <c r="P25">
        <f>'[6]Cumulative Stats'!G85</f>
        <v>7</v>
      </c>
      <c r="Q25">
        <f>'[6]Cumulative Stats'!H85</f>
        <v>0</v>
      </c>
    </row>
    <row r="26" spans="1:17" ht="12.75">
      <c r="A26" t="str">
        <f>'[13]Cumulative Stats'!A75</f>
        <v>Stanback</v>
      </c>
      <c r="B26" s="11" t="s">
        <v>120</v>
      </c>
      <c r="C26">
        <f>'[13]Cumulative Stats'!C75</f>
        <v>69</v>
      </c>
      <c r="D26">
        <f>'[13]Cumulative Stats'!D75</f>
        <v>309</v>
      </c>
      <c r="E26">
        <f>'[13]Cumulative Stats'!E75</f>
        <v>4.478260869565218</v>
      </c>
      <c r="F26">
        <f>'[13]Cumulative Stats'!F75</f>
        <v>20</v>
      </c>
      <c r="G26">
        <f>'[13]Cumulative Stats'!G75</f>
        <v>2</v>
      </c>
      <c r="H26">
        <f>'[13]Cumulative Stats'!H75</f>
        <v>0</v>
      </c>
      <c r="J26" t="str">
        <f>'[4]Cumulative Stats'!A91</f>
        <v>Zimmerman</v>
      </c>
      <c r="K26" s="11" t="s">
        <v>111</v>
      </c>
      <c r="L26">
        <f>'[4]Cumulative Stats'!C91</f>
        <v>35</v>
      </c>
      <c r="M26">
        <f>'[4]Cumulative Stats'!D91</f>
        <v>352</v>
      </c>
      <c r="N26">
        <f>'[4]Cumulative Stats'!E91</f>
        <v>10.057142857142857</v>
      </c>
      <c r="O26">
        <f>'[4]Cumulative Stats'!F91</f>
        <v>38</v>
      </c>
      <c r="P26">
        <f>'[4]Cumulative Stats'!G91</f>
        <v>3</v>
      </c>
      <c r="Q26">
        <f>'[4]Cumulative Stats'!H91</f>
        <v>0</v>
      </c>
    </row>
    <row r="27" spans="1:17" ht="12.75">
      <c r="A27" t="str">
        <f>'[2]Cumulative Stats'!A75</f>
        <v>D. Thomas</v>
      </c>
      <c r="B27" s="11" t="s">
        <v>109</v>
      </c>
      <c r="C27">
        <f>'[2]Cumulative Stats'!C75</f>
        <v>91</v>
      </c>
      <c r="D27">
        <f>'[2]Cumulative Stats'!D75</f>
        <v>290</v>
      </c>
      <c r="E27">
        <f>'[2]Cumulative Stats'!E75</f>
        <v>3.1868131868131866</v>
      </c>
      <c r="F27">
        <f>'[2]Cumulative Stats'!F75</f>
        <v>43</v>
      </c>
      <c r="G27">
        <f>'[2]Cumulative Stats'!G75</f>
        <v>2</v>
      </c>
      <c r="H27">
        <f>'[2]Cumulative Stats'!H75</f>
        <v>0</v>
      </c>
      <c r="J27" t="str">
        <f>'[6]Cumulative Stats'!A87</f>
        <v>Osborn</v>
      </c>
      <c r="K27" s="11" t="s">
        <v>113</v>
      </c>
      <c r="L27">
        <f>'[6]Cumulative Stats'!C87</f>
        <v>35</v>
      </c>
      <c r="M27">
        <f>'[6]Cumulative Stats'!D87</f>
        <v>167</v>
      </c>
      <c r="N27">
        <f>'[6]Cumulative Stats'!E87</f>
        <v>4.771428571428571</v>
      </c>
      <c r="O27">
        <f>'[6]Cumulative Stats'!F87</f>
        <v>33</v>
      </c>
      <c r="P27">
        <f>'[6]Cumulative Stats'!G87</f>
        <v>2</v>
      </c>
      <c r="Q27">
        <f>'[6]Cumulative Stats'!H87</f>
        <v>0</v>
      </c>
    </row>
    <row r="28" spans="1:17" ht="12.75">
      <c r="A28" t="str">
        <f>'[9]Cumulative Stats'!A74</f>
        <v>C. Garrett</v>
      </c>
      <c r="B28" s="11" t="s">
        <v>116</v>
      </c>
      <c r="C28">
        <f>'[9]Cumulative Stats'!C74</f>
        <v>57</v>
      </c>
      <c r="D28">
        <f>'[9]Cumulative Stats'!D74</f>
        <v>285</v>
      </c>
      <c r="E28">
        <f>'[9]Cumulative Stats'!E74</f>
        <v>5</v>
      </c>
      <c r="F28">
        <f>'[9]Cumulative Stats'!F74</f>
        <v>23</v>
      </c>
      <c r="G28">
        <f>'[9]Cumulative Stats'!G74</f>
        <v>2</v>
      </c>
      <c r="H28">
        <f>'[9]Cumulative Stats'!H74</f>
        <v>0</v>
      </c>
      <c r="J28" t="str">
        <f>'[4]Cumulative Stats'!A89</f>
        <v>Sullivan</v>
      </c>
      <c r="K28" s="11" t="s">
        <v>111</v>
      </c>
      <c r="L28">
        <f>'[4]Cumulative Stats'!C89</f>
        <v>35</v>
      </c>
      <c r="M28">
        <f>'[4]Cumulative Stats'!D89</f>
        <v>278</v>
      </c>
      <c r="N28">
        <f>'[4]Cumulative Stats'!E89</f>
        <v>7.942857142857143</v>
      </c>
      <c r="O28">
        <f>'[4]Cumulative Stats'!F89</f>
        <v>31</v>
      </c>
      <c r="P28">
        <f>'[4]Cumulative Stats'!G89</f>
        <v>2</v>
      </c>
      <c r="Q28">
        <f>'[4]Cumulative Stats'!H89</f>
        <v>0</v>
      </c>
    </row>
    <row r="29" spans="1:17" ht="12.75">
      <c r="A29" t="str">
        <f>'[1]Cumulative Stats'!A75</f>
        <v>D. Anderson</v>
      </c>
      <c r="B29" s="11" t="s">
        <v>108</v>
      </c>
      <c r="C29">
        <f>'[1]Cumulative Stats'!C75</f>
        <v>63</v>
      </c>
      <c r="D29">
        <f>'[1]Cumulative Stats'!D75</f>
        <v>278</v>
      </c>
      <c r="E29">
        <f>'[1]Cumulative Stats'!E75</f>
        <v>4.412698412698413</v>
      </c>
      <c r="F29">
        <f>'[1]Cumulative Stats'!F75</f>
        <v>29</v>
      </c>
      <c r="G29">
        <f>'[1]Cumulative Stats'!G75</f>
        <v>1</v>
      </c>
      <c r="H29">
        <f>'[1]Cumulative Stats'!H75</f>
        <v>0</v>
      </c>
      <c r="J29" t="str">
        <f>'[3]Cumulative Stats'!A88</f>
        <v>Garrison</v>
      </c>
      <c r="K29" s="11" t="s">
        <v>110</v>
      </c>
      <c r="L29">
        <f>'[3]Cumulative Stats'!C88</f>
        <v>33</v>
      </c>
      <c r="M29">
        <f>'[3]Cumulative Stats'!D88</f>
        <v>238</v>
      </c>
      <c r="N29">
        <f>'[3]Cumulative Stats'!E88</f>
        <v>7.212121212121212</v>
      </c>
      <c r="O29">
        <f>'[3]Cumulative Stats'!F88</f>
        <v>25</v>
      </c>
      <c r="P29">
        <f>'[3]Cumulative Stats'!G88</f>
        <v>3</v>
      </c>
      <c r="Q29">
        <f>'[3]Cumulative Stats'!H88</f>
        <v>0</v>
      </c>
    </row>
    <row r="30" spans="1:17" ht="12.75">
      <c r="A30" t="str">
        <f>'[12]Cumulative Stats'!A77</f>
        <v>Manning</v>
      </c>
      <c r="B30" s="11" t="s">
        <v>119</v>
      </c>
      <c r="C30">
        <f>'[12]Cumulative Stats'!C77</f>
        <v>26</v>
      </c>
      <c r="D30">
        <f>'[12]Cumulative Stats'!D77</f>
        <v>273</v>
      </c>
      <c r="E30">
        <f>'[12]Cumulative Stats'!E77</f>
        <v>10.5</v>
      </c>
      <c r="F30">
        <f>'[12]Cumulative Stats'!F77</f>
        <v>28</v>
      </c>
      <c r="G30">
        <f>'[12]Cumulative Stats'!G77</f>
        <v>0</v>
      </c>
      <c r="H30">
        <f>'[12]Cumulative Stats'!H77</f>
        <v>0</v>
      </c>
      <c r="J30" t="str">
        <f>'[4]Cumulative Stats'!A90</f>
        <v>Po James</v>
      </c>
      <c r="K30" s="11" t="s">
        <v>111</v>
      </c>
      <c r="L30">
        <f>'[4]Cumulative Stats'!C90</f>
        <v>32</v>
      </c>
      <c r="M30">
        <f>'[4]Cumulative Stats'!D90</f>
        <v>219</v>
      </c>
      <c r="N30">
        <f>'[4]Cumulative Stats'!E90</f>
        <v>6.84375</v>
      </c>
      <c r="O30">
        <f>'[4]Cumulative Stats'!F90</f>
        <v>20</v>
      </c>
      <c r="P30">
        <f>'[4]Cumulative Stats'!G90</f>
        <v>2</v>
      </c>
      <c r="Q30">
        <f>'[4]Cumulative Stats'!H90</f>
        <v>0</v>
      </c>
    </row>
    <row r="31" spans="1:17" ht="12.75">
      <c r="A31" t="str">
        <f>'[4]Cumulative Stats'!A74</f>
        <v>Po James</v>
      </c>
      <c r="B31" s="11" t="s">
        <v>111</v>
      </c>
      <c r="C31">
        <f>'[4]Cumulative Stats'!C74</f>
        <v>62</v>
      </c>
      <c r="D31">
        <f>'[4]Cumulative Stats'!D74</f>
        <v>271</v>
      </c>
      <c r="E31">
        <f>'[4]Cumulative Stats'!E74</f>
        <v>4.370967741935484</v>
      </c>
      <c r="F31">
        <f>'[4]Cumulative Stats'!F74</f>
        <v>22</v>
      </c>
      <c r="G31">
        <f>'[4]Cumulative Stats'!G74</f>
        <v>2</v>
      </c>
      <c r="H31">
        <f>'[4]Cumulative Stats'!H74</f>
        <v>0</v>
      </c>
      <c r="J31" t="str">
        <f>'[5]Cumulative Stats'!A88</f>
        <v>Grim</v>
      </c>
      <c r="K31" s="11" t="s">
        <v>112</v>
      </c>
      <c r="L31">
        <f>'[5]Cumulative Stats'!C88</f>
        <v>31</v>
      </c>
      <c r="M31">
        <f>'[5]Cumulative Stats'!D88</f>
        <v>537</v>
      </c>
      <c r="N31">
        <f>'[5]Cumulative Stats'!E88</f>
        <v>17.322580645161292</v>
      </c>
      <c r="O31">
        <f>'[5]Cumulative Stats'!F88</f>
        <v>80</v>
      </c>
      <c r="P31">
        <f>'[5]Cumulative Stats'!G88</f>
        <v>4</v>
      </c>
      <c r="Q31">
        <f>'[5]Cumulative Stats'!H88</f>
        <v>0</v>
      </c>
    </row>
    <row r="32" spans="1:17" ht="12.75">
      <c r="A32" t="str">
        <f>'[11]Cumulative Stats'!A76</f>
        <v>D. Williams</v>
      </c>
      <c r="B32" s="11" t="s">
        <v>118</v>
      </c>
      <c r="C32">
        <f>'[11]Cumulative Stats'!C76</f>
        <v>43</v>
      </c>
      <c r="D32">
        <f>'[11]Cumulative Stats'!D76</f>
        <v>270</v>
      </c>
      <c r="E32">
        <f>'[11]Cumulative Stats'!E76</f>
        <v>6.27906976744186</v>
      </c>
      <c r="F32">
        <f>'[11]Cumulative Stats'!F76</f>
        <v>36</v>
      </c>
      <c r="G32">
        <f>'[11]Cumulative Stats'!G76</f>
        <v>2</v>
      </c>
      <c r="H32">
        <f>'[11]Cumulative Stats'!H76</f>
        <v>0</v>
      </c>
      <c r="J32" t="str">
        <f>'[9]Cumulative Stats'!A90</f>
        <v>Wade</v>
      </c>
      <c r="K32" s="11" t="s">
        <v>116</v>
      </c>
      <c r="L32">
        <f>'[9]Cumulative Stats'!C90</f>
        <v>30</v>
      </c>
      <c r="M32">
        <f>'[9]Cumulative Stats'!D90</f>
        <v>502</v>
      </c>
      <c r="N32">
        <f>'[9]Cumulative Stats'!E90</f>
        <v>16.733333333333334</v>
      </c>
      <c r="O32">
        <f>'[9]Cumulative Stats'!F90</f>
        <v>31</v>
      </c>
      <c r="P32">
        <f>'[9]Cumulative Stats'!G90</f>
        <v>3</v>
      </c>
      <c r="Q32">
        <f>'[9]Cumulative Stats'!H90</f>
        <v>0</v>
      </c>
    </row>
    <row r="33" spans="1:17" ht="12.75">
      <c r="A33" t="str">
        <f>'[13]Cumulative Stats'!A73</f>
        <v>Hampton</v>
      </c>
      <c r="B33" s="11" t="s">
        <v>120</v>
      </c>
      <c r="C33">
        <f>'[13]Cumulative Stats'!C73</f>
        <v>86</v>
      </c>
      <c r="D33">
        <f>'[13]Cumulative Stats'!D73</f>
        <v>264</v>
      </c>
      <c r="E33">
        <f>'[13]Cumulative Stats'!E73</f>
        <v>3.0697674418604652</v>
      </c>
      <c r="F33">
        <f>'[13]Cumulative Stats'!F73</f>
        <v>33</v>
      </c>
      <c r="G33">
        <f>'[13]Cumulative Stats'!G73</f>
        <v>0</v>
      </c>
      <c r="H33">
        <f>'[13]Cumulative Stats'!H73</f>
        <v>0</v>
      </c>
      <c r="J33" t="str">
        <f>'[9]Cumulative Stats'!A91</f>
        <v>Grandberry</v>
      </c>
      <c r="K33" s="11" t="s">
        <v>116</v>
      </c>
      <c r="L33">
        <f>'[9]Cumulative Stats'!C91</f>
        <v>30</v>
      </c>
      <c r="M33">
        <f>'[9]Cumulative Stats'!D91</f>
        <v>232</v>
      </c>
      <c r="N33">
        <f>'[9]Cumulative Stats'!E91</f>
        <v>7.733333333333333</v>
      </c>
      <c r="O33">
        <f>'[9]Cumulative Stats'!F91</f>
        <v>22</v>
      </c>
      <c r="P33">
        <f>'[9]Cumulative Stats'!G91</f>
        <v>0</v>
      </c>
      <c r="Q33">
        <f>'[9]Cumulative Stats'!H91</f>
        <v>0</v>
      </c>
    </row>
    <row r="34" spans="1:17" ht="12.75">
      <c r="A34" t="str">
        <f>'[5]Cumulative Stats'!A75</f>
        <v>R. Johnson</v>
      </c>
      <c r="B34" s="11" t="s">
        <v>112</v>
      </c>
      <c r="C34">
        <f>'[5]Cumulative Stats'!C75</f>
        <v>102</v>
      </c>
      <c r="D34">
        <f>'[5]Cumulative Stats'!D75</f>
        <v>263</v>
      </c>
      <c r="E34">
        <f>'[5]Cumulative Stats'!E75</f>
        <v>2.5784313725490198</v>
      </c>
      <c r="F34">
        <f>'[5]Cumulative Stats'!F75</f>
        <v>21</v>
      </c>
      <c r="G34">
        <f>'[5]Cumulative Stats'!G75</f>
        <v>0</v>
      </c>
      <c r="H34">
        <f>'[5]Cumulative Stats'!H75</f>
        <v>0</v>
      </c>
      <c r="J34" t="str">
        <f>'[13]Cumulative Stats'!A88</f>
        <v>Mitchell</v>
      </c>
      <c r="K34" s="11" t="s">
        <v>120</v>
      </c>
      <c r="L34">
        <f>'[13]Cumulative Stats'!C88</f>
        <v>30</v>
      </c>
      <c r="M34">
        <f>'[13]Cumulative Stats'!D88</f>
        <v>493</v>
      </c>
      <c r="N34">
        <f>'[13]Cumulative Stats'!E88</f>
        <v>16.433333333333334</v>
      </c>
      <c r="O34">
        <f>'[13]Cumulative Stats'!F88</f>
        <v>50</v>
      </c>
      <c r="P34">
        <f>'[13]Cumulative Stats'!G88</f>
        <v>5</v>
      </c>
      <c r="Q34">
        <f>'[13]Cumulative Stats'!H88</f>
        <v>0</v>
      </c>
    </row>
    <row r="35" spans="1:17" ht="12.75">
      <c r="A35" t="str">
        <f>'[3]Cumulative Stats'!A76</f>
        <v>Staubach</v>
      </c>
      <c r="B35" s="11" t="s">
        <v>110</v>
      </c>
      <c r="C35">
        <f>'[3]Cumulative Stats'!C76</f>
        <v>39</v>
      </c>
      <c r="D35">
        <f>'[3]Cumulative Stats'!D76</f>
        <v>253</v>
      </c>
      <c r="E35">
        <f>'[3]Cumulative Stats'!E76</f>
        <v>6.487179487179487</v>
      </c>
      <c r="F35">
        <f>'[3]Cumulative Stats'!F76</f>
        <v>29</v>
      </c>
      <c r="G35">
        <f>'[3]Cumulative Stats'!G76</f>
        <v>2</v>
      </c>
      <c r="H35">
        <f>'[3]Cumulative Stats'!H76</f>
        <v>0</v>
      </c>
      <c r="J35" t="str">
        <f>'[3]Cumulative Stats'!A89</f>
        <v>DuPree</v>
      </c>
      <c r="K35" s="11" t="s">
        <v>110</v>
      </c>
      <c r="L35">
        <f>'[3]Cumulative Stats'!C89</f>
        <v>29</v>
      </c>
      <c r="M35">
        <f>'[3]Cumulative Stats'!D89</f>
        <v>444</v>
      </c>
      <c r="N35">
        <f>'[3]Cumulative Stats'!E89</f>
        <v>15.310344827586206</v>
      </c>
      <c r="O35">
        <f>'[3]Cumulative Stats'!F89</f>
        <v>39</v>
      </c>
      <c r="P35">
        <f>'[3]Cumulative Stats'!G89</f>
        <v>1</v>
      </c>
      <c r="Q35">
        <f>'[3]Cumulative Stats'!H89</f>
        <v>0</v>
      </c>
    </row>
    <row r="36" spans="1:17" ht="12.75">
      <c r="A36" t="str">
        <f>'[3]Cumulative Stats'!A77</f>
        <v>C. Young</v>
      </c>
      <c r="B36" s="11" t="s">
        <v>110</v>
      </c>
      <c r="C36">
        <f>'[3]Cumulative Stats'!C77</f>
        <v>38</v>
      </c>
      <c r="D36">
        <f>'[3]Cumulative Stats'!D77</f>
        <v>235</v>
      </c>
      <c r="E36">
        <f>'[3]Cumulative Stats'!E77</f>
        <v>6.184210526315789</v>
      </c>
      <c r="F36">
        <f>'[3]Cumulative Stats'!F77</f>
        <v>21</v>
      </c>
      <c r="G36">
        <f>'[3]Cumulative Stats'!G77</f>
        <v>0</v>
      </c>
      <c r="H36">
        <f>'[3]Cumulative Stats'!H77</f>
        <v>0</v>
      </c>
      <c r="J36" t="str">
        <f>'[12]Cumulative Stats'!A88</f>
        <v>Seal</v>
      </c>
      <c r="K36" s="11" t="s">
        <v>119</v>
      </c>
      <c r="L36">
        <f>'[12]Cumulative Stats'!C88</f>
        <v>29</v>
      </c>
      <c r="M36">
        <f>'[12]Cumulative Stats'!D88</f>
        <v>421</v>
      </c>
      <c r="N36">
        <f>'[12]Cumulative Stats'!E88</f>
        <v>14.517241379310345</v>
      </c>
      <c r="O36">
        <f>'[12]Cumulative Stats'!F88</f>
        <v>34</v>
      </c>
      <c r="P36">
        <f>'[12]Cumulative Stats'!G88</f>
        <v>3</v>
      </c>
      <c r="Q36">
        <f>'[12]Cumulative Stats'!H88</f>
        <v>0</v>
      </c>
    </row>
    <row r="37" spans="1:17" ht="12.75">
      <c r="A37" t="str">
        <f>'[9]Cumulative Stats'!A75</f>
        <v>P. Williams</v>
      </c>
      <c r="B37" s="11" t="s">
        <v>116</v>
      </c>
      <c r="C37">
        <f>'[9]Cumulative Stats'!C75</f>
        <v>73</v>
      </c>
      <c r="D37">
        <f>'[9]Cumulative Stats'!D75</f>
        <v>231</v>
      </c>
      <c r="E37">
        <f>'[9]Cumulative Stats'!E75</f>
        <v>3.164383561643836</v>
      </c>
      <c r="F37">
        <f>'[9]Cumulative Stats'!F75</f>
        <v>22</v>
      </c>
      <c r="G37">
        <f>'[9]Cumulative Stats'!G75</f>
        <v>2</v>
      </c>
      <c r="H37">
        <f>'[9]Cumulative Stats'!H75</f>
        <v>0</v>
      </c>
      <c r="J37" t="str">
        <f>'[8]Cumulative Stats'!A88</f>
        <v>Staggers</v>
      </c>
      <c r="K37" s="11" t="s">
        <v>115</v>
      </c>
      <c r="L37">
        <f>'[8]Cumulative Stats'!C88</f>
        <v>29</v>
      </c>
      <c r="M37">
        <f>'[8]Cumulative Stats'!D88</f>
        <v>301</v>
      </c>
      <c r="N37">
        <f>'[8]Cumulative Stats'!E88</f>
        <v>10.379310344827585</v>
      </c>
      <c r="O37">
        <f>'[8]Cumulative Stats'!F88</f>
        <v>33</v>
      </c>
      <c r="P37">
        <f>'[8]Cumulative Stats'!G88</f>
        <v>1</v>
      </c>
      <c r="Q37">
        <f>'[8]Cumulative Stats'!H88</f>
        <v>0</v>
      </c>
    </row>
    <row r="38" spans="1:17" ht="12.75">
      <c r="A38" t="str">
        <f>'[2]Cumulative Stats'!A76</f>
        <v>L. Smith</v>
      </c>
      <c r="B38" s="11" t="s">
        <v>109</v>
      </c>
      <c r="C38">
        <f>'[2]Cumulative Stats'!C76</f>
        <v>55</v>
      </c>
      <c r="D38">
        <f>'[2]Cumulative Stats'!D76</f>
        <v>225</v>
      </c>
      <c r="E38">
        <f>'[2]Cumulative Stats'!E76</f>
        <v>4.090909090909091</v>
      </c>
      <c r="F38">
        <f>'[2]Cumulative Stats'!F76</f>
        <v>30</v>
      </c>
      <c r="G38">
        <f>'[2]Cumulative Stats'!G76</f>
        <v>1</v>
      </c>
      <c r="H38">
        <f>'[2]Cumulative Stats'!H76</f>
        <v>0</v>
      </c>
      <c r="J38" t="str">
        <f>'[5]Cumulative Stats'!A87</f>
        <v>Gillette</v>
      </c>
      <c r="K38" s="11" t="s">
        <v>112</v>
      </c>
      <c r="L38">
        <f>'[5]Cumulative Stats'!C87</f>
        <v>29</v>
      </c>
      <c r="M38">
        <f>'[5]Cumulative Stats'!D87</f>
        <v>530</v>
      </c>
      <c r="N38">
        <f>'[5]Cumulative Stats'!E87</f>
        <v>18.275862068965516</v>
      </c>
      <c r="O38">
        <f>'[5]Cumulative Stats'!F87</f>
        <v>72</v>
      </c>
      <c r="P38">
        <f>'[5]Cumulative Stats'!G87</f>
        <v>3</v>
      </c>
      <c r="Q38">
        <f>'[5]Cumulative Stats'!H87</f>
        <v>0</v>
      </c>
    </row>
    <row r="39" spans="1:17" ht="12.75">
      <c r="A39" t="str">
        <f>'[11]Cumulative Stats'!A75</f>
        <v>S. Johnson</v>
      </c>
      <c r="B39" s="11" t="s">
        <v>118</v>
      </c>
      <c r="C39">
        <f>'[11]Cumulative Stats'!C75</f>
        <v>48</v>
      </c>
      <c r="D39">
        <f>'[11]Cumulative Stats'!D75</f>
        <v>225</v>
      </c>
      <c r="E39">
        <f>'[11]Cumulative Stats'!E75</f>
        <v>4.6875</v>
      </c>
      <c r="F39">
        <f>'[11]Cumulative Stats'!F75</f>
        <v>19</v>
      </c>
      <c r="G39">
        <f>'[11]Cumulative Stats'!G75</f>
        <v>0</v>
      </c>
      <c r="H39">
        <f>'[11]Cumulative Stats'!H75</f>
        <v>0</v>
      </c>
      <c r="J39" t="str">
        <f>'[11]Cumulative Stats'!A89</f>
        <v>G. Washington</v>
      </c>
      <c r="K39" s="11" t="s">
        <v>118</v>
      </c>
      <c r="L39">
        <f>'[11]Cumulative Stats'!C89</f>
        <v>29</v>
      </c>
      <c r="M39">
        <f>'[11]Cumulative Stats'!D89</f>
        <v>542</v>
      </c>
      <c r="N39">
        <f>'[11]Cumulative Stats'!E89</f>
        <v>18.689655172413794</v>
      </c>
      <c r="O39">
        <f>'[11]Cumulative Stats'!F89</f>
        <v>61</v>
      </c>
      <c r="P39">
        <f>'[11]Cumulative Stats'!G89</f>
        <v>7</v>
      </c>
      <c r="Q39">
        <f>'[11]Cumulative Stats'!H89</f>
        <v>0</v>
      </c>
    </row>
    <row r="40" spans="1:17" ht="12.75">
      <c r="A40" t="str">
        <f>'[1]Cumulative Stats'!A76</f>
        <v>Willard</v>
      </c>
      <c r="B40" s="11" t="s">
        <v>108</v>
      </c>
      <c r="C40">
        <f>'[1]Cumulative Stats'!C76</f>
        <v>41</v>
      </c>
      <c r="D40">
        <f>'[1]Cumulative Stats'!D76</f>
        <v>219</v>
      </c>
      <c r="E40">
        <f>'[1]Cumulative Stats'!E76</f>
        <v>5.341463414634147</v>
      </c>
      <c r="F40">
        <f>'[1]Cumulative Stats'!F76</f>
        <v>16</v>
      </c>
      <c r="G40">
        <f>'[1]Cumulative Stats'!G76</f>
        <v>3</v>
      </c>
      <c r="H40">
        <f>'[1]Cumulative Stats'!H76</f>
        <v>0</v>
      </c>
      <c r="J40" t="str">
        <f>'[1]Cumulative Stats'!A85</f>
        <v>J. Smith</v>
      </c>
      <c r="K40" s="11" t="s">
        <v>108</v>
      </c>
      <c r="L40">
        <f>'[1]Cumulative Stats'!C85</f>
        <v>28</v>
      </c>
      <c r="M40">
        <f>'[1]Cumulative Stats'!D85</f>
        <v>455</v>
      </c>
      <c r="N40">
        <f>'[1]Cumulative Stats'!E85</f>
        <v>16.25</v>
      </c>
      <c r="O40">
        <f>'[1]Cumulative Stats'!F85</f>
        <v>51</v>
      </c>
      <c r="P40">
        <f>'[1]Cumulative Stats'!G85</f>
        <v>4</v>
      </c>
      <c r="Q40">
        <f>'[1]Cumulative Stats'!H85</f>
        <v>0</v>
      </c>
    </row>
    <row r="41" spans="1:17" ht="12.75">
      <c r="A41" t="str">
        <f>'[5]Cumulative Stats'!A76</f>
        <v>McQuay</v>
      </c>
      <c r="B41" s="11" t="s">
        <v>112</v>
      </c>
      <c r="C41">
        <f>'[5]Cumulative Stats'!C76</f>
        <v>52</v>
      </c>
      <c r="D41">
        <f>'[5]Cumulative Stats'!D76</f>
        <v>217</v>
      </c>
      <c r="E41">
        <f>'[5]Cumulative Stats'!E76</f>
        <v>4.173076923076923</v>
      </c>
      <c r="F41">
        <f>'[5]Cumulative Stats'!F76</f>
        <v>24</v>
      </c>
      <c r="G41">
        <f>'[5]Cumulative Stats'!G76</f>
        <v>0</v>
      </c>
      <c r="H41">
        <f>'[5]Cumulative Stats'!H76</f>
        <v>0</v>
      </c>
      <c r="J41" t="str">
        <f>'[10]Cumulative Stats'!A93</f>
        <v>Klein</v>
      </c>
      <c r="K41" s="11" t="s">
        <v>117</v>
      </c>
      <c r="L41">
        <f>'[10]Cumulative Stats'!C93</f>
        <v>28</v>
      </c>
      <c r="M41">
        <f>'[10]Cumulative Stats'!D93</f>
        <v>357</v>
      </c>
      <c r="N41">
        <f>'[10]Cumulative Stats'!E93</f>
        <v>12.75</v>
      </c>
      <c r="O41">
        <f>'[10]Cumulative Stats'!F93</f>
        <v>38</v>
      </c>
      <c r="P41">
        <f>'[10]Cumulative Stats'!G93</f>
        <v>2</v>
      </c>
      <c r="Q41">
        <f>'[10]Cumulative Stats'!H93</f>
        <v>0</v>
      </c>
    </row>
    <row r="42" spans="1:17" ht="12.75">
      <c r="A42" t="str">
        <f>'[9]Cumulative Stats'!A80</f>
        <v>Kosins</v>
      </c>
      <c r="B42" s="11" t="s">
        <v>116</v>
      </c>
      <c r="C42">
        <f>'[9]Cumulative Stats'!C80</f>
        <v>50</v>
      </c>
      <c r="D42">
        <f>'[9]Cumulative Stats'!D80</f>
        <v>211</v>
      </c>
      <c r="E42">
        <f>'[9]Cumulative Stats'!E80</f>
        <v>4.22</v>
      </c>
      <c r="F42">
        <f>'[9]Cumulative Stats'!F80</f>
        <v>18</v>
      </c>
      <c r="G42">
        <f>'[9]Cumulative Stats'!G80</f>
        <v>2</v>
      </c>
      <c r="H42">
        <f>'[9]Cumulative Stats'!H80</f>
        <v>0</v>
      </c>
      <c r="J42" t="str">
        <f>'[2]Cumulative Stats'!A91</f>
        <v>L. Brown</v>
      </c>
      <c r="K42" s="11" t="s">
        <v>109</v>
      </c>
      <c r="L42">
        <f>'[2]Cumulative Stats'!C91</f>
        <v>28</v>
      </c>
      <c r="M42">
        <f>'[2]Cumulative Stats'!D91</f>
        <v>306</v>
      </c>
      <c r="N42">
        <f>'[2]Cumulative Stats'!E91</f>
        <v>10.928571428571429</v>
      </c>
      <c r="O42">
        <f>'[2]Cumulative Stats'!F91</f>
        <v>46</v>
      </c>
      <c r="P42">
        <f>'[2]Cumulative Stats'!G91</f>
        <v>1</v>
      </c>
      <c r="Q42">
        <f>'[2]Cumulative Stats'!H91</f>
        <v>0</v>
      </c>
    </row>
    <row r="43" spans="1:17" ht="12.75">
      <c r="A43" t="str">
        <f>'[10]Cumulative Stats'!A75</f>
        <v>Cappelletti</v>
      </c>
      <c r="B43" s="11" t="s">
        <v>117</v>
      </c>
      <c r="C43">
        <f>'[10]Cumulative Stats'!C75</f>
        <v>54</v>
      </c>
      <c r="D43">
        <f>'[10]Cumulative Stats'!D75</f>
        <v>210</v>
      </c>
      <c r="E43">
        <f>'[10]Cumulative Stats'!E75</f>
        <v>3.888888888888889</v>
      </c>
      <c r="F43">
        <f>'[10]Cumulative Stats'!F75</f>
        <v>26</v>
      </c>
      <c r="G43">
        <f>'[10]Cumulative Stats'!G75</f>
        <v>0</v>
      </c>
      <c r="H43">
        <f>'[10]Cumulative Stats'!H75</f>
        <v>0</v>
      </c>
      <c r="J43" t="str">
        <f>'[8]Cumulative Stats'!A90</f>
        <v>Barry Smith</v>
      </c>
      <c r="K43" s="11" t="s">
        <v>115</v>
      </c>
      <c r="L43">
        <f>'[8]Cumulative Stats'!C90</f>
        <v>28</v>
      </c>
      <c r="M43">
        <f>'[8]Cumulative Stats'!D90</f>
        <v>429</v>
      </c>
      <c r="N43">
        <f>'[8]Cumulative Stats'!E90</f>
        <v>15.321428571428571</v>
      </c>
      <c r="O43">
        <f>'[8]Cumulative Stats'!F90</f>
        <v>29</v>
      </c>
      <c r="P43">
        <f>'[8]Cumulative Stats'!G90</f>
        <v>2</v>
      </c>
      <c r="Q43">
        <f>'[8]Cumulative Stats'!H90</f>
        <v>0</v>
      </c>
    </row>
    <row r="44" spans="1:17" ht="12.75">
      <c r="A44" t="str">
        <f>'[13]Cumulative Stats'!A78</f>
        <v>Kendrick</v>
      </c>
      <c r="B44" s="11" t="s">
        <v>120</v>
      </c>
      <c r="C44">
        <f>'[13]Cumulative Stats'!C78</f>
        <v>55</v>
      </c>
      <c r="D44">
        <f>'[13]Cumulative Stats'!D78</f>
        <v>209</v>
      </c>
      <c r="E44">
        <f>'[13]Cumulative Stats'!E78</f>
        <v>3.8</v>
      </c>
      <c r="F44">
        <f>'[13]Cumulative Stats'!F78</f>
        <v>19</v>
      </c>
      <c r="G44">
        <f>'[13]Cumulative Stats'!G78</f>
        <v>0</v>
      </c>
      <c r="H44">
        <f>'[13]Cumulative Stats'!H78</f>
        <v>0</v>
      </c>
      <c r="J44" t="str">
        <f>'[2]Cumulative Stats'!A92</f>
        <v>Denson</v>
      </c>
      <c r="K44" s="11" t="s">
        <v>109</v>
      </c>
      <c r="L44">
        <f>'[2]Cumulative Stats'!C92</f>
        <v>27</v>
      </c>
      <c r="M44">
        <f>'[2]Cumulative Stats'!D92</f>
        <v>176</v>
      </c>
      <c r="N44">
        <f>'[2]Cumulative Stats'!E92</f>
        <v>6.518518518518518</v>
      </c>
      <c r="O44">
        <f>'[2]Cumulative Stats'!F92</f>
        <v>38</v>
      </c>
      <c r="P44">
        <f>'[2]Cumulative Stats'!G92</f>
        <v>1</v>
      </c>
      <c r="Q44">
        <f>'[2]Cumulative Stats'!H92</f>
        <v>0</v>
      </c>
    </row>
    <row r="45" spans="1:17" ht="12.75">
      <c r="A45" t="str">
        <f>'[13]Cumulative Stats'!A76</f>
        <v>Ray</v>
      </c>
      <c r="B45" s="11" t="s">
        <v>120</v>
      </c>
      <c r="C45">
        <f>'[13]Cumulative Stats'!C76</f>
        <v>56</v>
      </c>
      <c r="D45">
        <f>'[13]Cumulative Stats'!D76</f>
        <v>195</v>
      </c>
      <c r="E45">
        <f>'[13]Cumulative Stats'!E76</f>
        <v>3.482142857142857</v>
      </c>
      <c r="F45">
        <f>'[13]Cumulative Stats'!F76</f>
        <v>17</v>
      </c>
      <c r="G45">
        <f>'[13]Cumulative Stats'!G76</f>
        <v>0</v>
      </c>
      <c r="H45">
        <f>'[13]Cumulative Stats'!H76</f>
        <v>0</v>
      </c>
      <c r="J45" t="str">
        <f>'[10]Cumulative Stats'!A91</f>
        <v>H. Jackson</v>
      </c>
      <c r="K45" s="11" t="s">
        <v>117</v>
      </c>
      <c r="L45">
        <f>'[10]Cumulative Stats'!C91</f>
        <v>27</v>
      </c>
      <c r="M45">
        <f>'[10]Cumulative Stats'!D91</f>
        <v>442</v>
      </c>
      <c r="N45">
        <f>'[10]Cumulative Stats'!E91</f>
        <v>16.37037037037037</v>
      </c>
      <c r="O45">
        <f>'[10]Cumulative Stats'!F91</f>
        <v>86</v>
      </c>
      <c r="P45">
        <f>'[10]Cumulative Stats'!G91</f>
        <v>3</v>
      </c>
      <c r="Q45">
        <f>'[10]Cumulative Stats'!H91</f>
        <v>0</v>
      </c>
    </row>
    <row r="46" spans="1:17" ht="12.75">
      <c r="A46" t="str">
        <f>'[9]Cumulative Stats'!A77</f>
        <v>Douglass</v>
      </c>
      <c r="B46" s="11" t="s">
        <v>116</v>
      </c>
      <c r="C46">
        <f>'[9]Cumulative Stats'!C77</f>
        <v>25</v>
      </c>
      <c r="D46">
        <f>'[9]Cumulative Stats'!D77</f>
        <v>178</v>
      </c>
      <c r="E46">
        <f>'[9]Cumulative Stats'!E77</f>
        <v>7.12</v>
      </c>
      <c r="F46">
        <f>'[9]Cumulative Stats'!F77</f>
        <v>25</v>
      </c>
      <c r="G46">
        <f>'[9]Cumulative Stats'!G77</f>
        <v>0</v>
      </c>
      <c r="H46">
        <f>'[9]Cumulative Stats'!H77</f>
        <v>0</v>
      </c>
      <c r="J46" t="str">
        <f>'[12]Cumulative Stats'!A87</f>
        <v>Parker</v>
      </c>
      <c r="K46" s="11" t="s">
        <v>119</v>
      </c>
      <c r="L46">
        <f>'[12]Cumulative Stats'!C87</f>
        <v>27</v>
      </c>
      <c r="M46">
        <f>'[12]Cumulative Stats'!D87</f>
        <v>409</v>
      </c>
      <c r="N46">
        <f>'[12]Cumulative Stats'!E87</f>
        <v>15.148148148148149</v>
      </c>
      <c r="O46">
        <f>'[12]Cumulative Stats'!F87</f>
        <v>58</v>
      </c>
      <c r="P46">
        <f>'[12]Cumulative Stats'!G87</f>
        <v>3</v>
      </c>
      <c r="Q46">
        <f>'[12]Cumulative Stats'!H87</f>
        <v>0</v>
      </c>
    </row>
    <row r="47" spans="1:17" ht="12.75">
      <c r="A47" t="str">
        <f>'[12]Cumulative Stats'!A76</f>
        <v>DeGrenier</v>
      </c>
      <c r="B47" s="11" t="s">
        <v>119</v>
      </c>
      <c r="C47">
        <f>'[12]Cumulative Stats'!C76</f>
        <v>40</v>
      </c>
      <c r="D47">
        <f>'[12]Cumulative Stats'!D76</f>
        <v>158</v>
      </c>
      <c r="E47">
        <f>'[12]Cumulative Stats'!E76</f>
        <v>3.95</v>
      </c>
      <c r="F47">
        <f>'[12]Cumulative Stats'!F76</f>
        <v>24</v>
      </c>
      <c r="G47">
        <f>'[12]Cumulative Stats'!G76</f>
        <v>1</v>
      </c>
      <c r="H47">
        <f>'[12]Cumulative Stats'!H76</f>
        <v>0</v>
      </c>
      <c r="J47" t="str">
        <f>'[7]Cumulative Stats'!A90</f>
        <v>Walton</v>
      </c>
      <c r="K47" s="11" t="s">
        <v>114</v>
      </c>
      <c r="L47">
        <f>'[7]Cumulative Stats'!C90</f>
        <v>26</v>
      </c>
      <c r="M47">
        <f>'[7]Cumulative Stats'!D90</f>
        <v>316</v>
      </c>
      <c r="N47">
        <f>'[7]Cumulative Stats'!E90</f>
        <v>12.153846153846153</v>
      </c>
      <c r="O47">
        <f>'[7]Cumulative Stats'!F90</f>
        <v>30</v>
      </c>
      <c r="P47">
        <f>'[7]Cumulative Stats'!G90</f>
        <v>0</v>
      </c>
      <c r="Q47">
        <f>'[7]Cumulative Stats'!H90</f>
        <v>0</v>
      </c>
    </row>
    <row r="48" spans="1:17" ht="12.75">
      <c r="A48" t="str">
        <f>'[7]Cumulative Stats'!A75</f>
        <v>Hooks</v>
      </c>
      <c r="B48" s="11" t="s">
        <v>114</v>
      </c>
      <c r="C48">
        <f>'[7]Cumulative Stats'!C75</f>
        <v>40</v>
      </c>
      <c r="D48">
        <f>'[7]Cumulative Stats'!D75</f>
        <v>158</v>
      </c>
      <c r="E48">
        <f>'[7]Cumulative Stats'!E75</f>
        <v>3.95</v>
      </c>
      <c r="F48">
        <f>'[7]Cumulative Stats'!F75</f>
        <v>13</v>
      </c>
      <c r="G48">
        <f>'[7]Cumulative Stats'!G75</f>
        <v>0</v>
      </c>
      <c r="H48">
        <f>'[7]Cumulative Stats'!H75</f>
        <v>0</v>
      </c>
      <c r="J48" t="str">
        <f>'[6]Cumulative Stats'!A86</f>
        <v>Voigt</v>
      </c>
      <c r="K48" s="11" t="s">
        <v>113</v>
      </c>
      <c r="L48">
        <f>'[6]Cumulative Stats'!C86</f>
        <v>26</v>
      </c>
      <c r="M48">
        <f>'[6]Cumulative Stats'!D86</f>
        <v>163</v>
      </c>
      <c r="N48">
        <f>'[6]Cumulative Stats'!E86</f>
        <v>6.269230769230769</v>
      </c>
      <c r="O48">
        <f>'[6]Cumulative Stats'!F86</f>
        <v>44</v>
      </c>
      <c r="P48">
        <f>'[6]Cumulative Stats'!G86</f>
        <v>0</v>
      </c>
      <c r="Q48">
        <f>'[6]Cumulative Stats'!H86</f>
        <v>0</v>
      </c>
    </row>
    <row r="49" spans="1:17" ht="12.75">
      <c r="A49" t="str">
        <f>'[6]Cumulative Stats'!A76</f>
        <v>Marinaro</v>
      </c>
      <c r="B49" s="11" t="s">
        <v>113</v>
      </c>
      <c r="C49">
        <f>'[6]Cumulative Stats'!C76</f>
        <v>49</v>
      </c>
      <c r="D49">
        <f>'[6]Cumulative Stats'!D76</f>
        <v>157</v>
      </c>
      <c r="E49">
        <f>'[6]Cumulative Stats'!E76</f>
        <v>3.204081632653061</v>
      </c>
      <c r="F49">
        <f>'[6]Cumulative Stats'!F76</f>
        <v>11</v>
      </c>
      <c r="G49">
        <f>'[6]Cumulative Stats'!G76</f>
        <v>1</v>
      </c>
      <c r="H49">
        <f>'[6]Cumulative Stats'!H76</f>
        <v>0</v>
      </c>
      <c r="J49" t="str">
        <f>'[9]Cumulative Stats'!A93</f>
        <v>P. Williams</v>
      </c>
      <c r="K49" s="11" t="s">
        <v>116</v>
      </c>
      <c r="L49">
        <f>'[9]Cumulative Stats'!C93</f>
        <v>25</v>
      </c>
      <c r="M49">
        <f>'[9]Cumulative Stats'!D93</f>
        <v>231</v>
      </c>
      <c r="N49">
        <f>'[9]Cumulative Stats'!E93</f>
        <v>9.24</v>
      </c>
      <c r="O49">
        <f>'[9]Cumulative Stats'!F93</f>
        <v>20</v>
      </c>
      <c r="P49">
        <f>'[9]Cumulative Stats'!G93</f>
        <v>1</v>
      </c>
      <c r="Q49">
        <f>'[9]Cumulative Stats'!H93</f>
        <v>0</v>
      </c>
    </row>
    <row r="50" spans="1:17" ht="12.75">
      <c r="A50" t="str">
        <f>'[6]Cumulative Stats'!A75</f>
        <v>Reed</v>
      </c>
      <c r="B50" s="11" t="s">
        <v>113</v>
      </c>
      <c r="C50">
        <f>'[6]Cumulative Stats'!C75</f>
        <v>59</v>
      </c>
      <c r="D50">
        <f>'[6]Cumulative Stats'!D75</f>
        <v>154</v>
      </c>
      <c r="E50">
        <f>'[6]Cumulative Stats'!E75</f>
        <v>2.610169491525424</v>
      </c>
      <c r="F50">
        <f>'[6]Cumulative Stats'!F75</f>
        <v>18</v>
      </c>
      <c r="G50">
        <f>'[6]Cumulative Stats'!G75</f>
        <v>1</v>
      </c>
      <c r="H50">
        <f>'[6]Cumulative Stats'!H75</f>
        <v>0</v>
      </c>
      <c r="J50" t="str">
        <f>'[12]Cumulative Stats'!A89</f>
        <v>Newland</v>
      </c>
      <c r="K50" s="11" t="s">
        <v>119</v>
      </c>
      <c r="L50">
        <f>'[12]Cumulative Stats'!C89</f>
        <v>25</v>
      </c>
      <c r="M50">
        <f>'[12]Cumulative Stats'!D89</f>
        <v>385</v>
      </c>
      <c r="N50">
        <f>'[12]Cumulative Stats'!E89</f>
        <v>15.4</v>
      </c>
      <c r="O50">
        <f>'[12]Cumulative Stats'!F89</f>
        <v>41</v>
      </c>
      <c r="P50">
        <f>'[12]Cumulative Stats'!G89</f>
        <v>2</v>
      </c>
      <c r="Q50">
        <f>'[12]Cumulative Stats'!H89</f>
        <v>0</v>
      </c>
    </row>
    <row r="51" spans="1:17" ht="12.75">
      <c r="A51" t="str">
        <f>'[12]Cumulative Stats'!A75</f>
        <v>Stevens</v>
      </c>
      <c r="B51" s="11" t="s">
        <v>119</v>
      </c>
      <c r="C51">
        <f>'[12]Cumulative Stats'!C75</f>
        <v>35</v>
      </c>
      <c r="D51">
        <f>'[12]Cumulative Stats'!D75</f>
        <v>138</v>
      </c>
      <c r="E51">
        <f>'[12]Cumulative Stats'!E75</f>
        <v>3.942857142857143</v>
      </c>
      <c r="F51">
        <f>'[12]Cumulative Stats'!F75</f>
        <v>22</v>
      </c>
      <c r="G51">
        <f>'[12]Cumulative Stats'!G75</f>
        <v>1</v>
      </c>
      <c r="H51">
        <f>'[12]Cumulative Stats'!H75</f>
        <v>0</v>
      </c>
      <c r="J51" t="str">
        <f>'[12]Cumulative Stats'!A86</f>
        <v>Maxson</v>
      </c>
      <c r="K51" s="11" t="s">
        <v>119</v>
      </c>
      <c r="L51">
        <f>'[12]Cumulative Stats'!C86</f>
        <v>25</v>
      </c>
      <c r="M51">
        <f>'[12]Cumulative Stats'!D86</f>
        <v>195</v>
      </c>
      <c r="N51">
        <f>'[12]Cumulative Stats'!E86</f>
        <v>7.8</v>
      </c>
      <c r="O51">
        <f>'[12]Cumulative Stats'!F86</f>
        <v>36</v>
      </c>
      <c r="P51">
        <f>'[12]Cumulative Stats'!G86</f>
        <v>1</v>
      </c>
      <c r="Q51">
        <f>'[12]Cumulative Stats'!H86</f>
        <v>0</v>
      </c>
    </row>
    <row r="52" spans="1:17" ht="12.75">
      <c r="A52" t="str">
        <f>'[10]Cumulative Stats'!A76</f>
        <v>Baker</v>
      </c>
      <c r="B52" s="11" t="s">
        <v>117</v>
      </c>
      <c r="C52">
        <f>'[10]Cumulative Stats'!C76</f>
        <v>51</v>
      </c>
      <c r="D52">
        <f>'[10]Cumulative Stats'!D76</f>
        <v>135</v>
      </c>
      <c r="E52">
        <f>'[10]Cumulative Stats'!E76</f>
        <v>2.6470588235294117</v>
      </c>
      <c r="F52">
        <f>'[10]Cumulative Stats'!F76</f>
        <v>10</v>
      </c>
      <c r="G52">
        <f>'[10]Cumulative Stats'!G76</f>
        <v>0</v>
      </c>
      <c r="H52">
        <f>'[10]Cumulative Stats'!H76</f>
        <v>0</v>
      </c>
      <c r="J52" t="str">
        <f>'[7]Cumulative Stats'!A91</f>
        <v>Taylor</v>
      </c>
      <c r="K52" s="11" t="s">
        <v>114</v>
      </c>
      <c r="L52">
        <f>'[7]Cumulative Stats'!C91</f>
        <v>25</v>
      </c>
      <c r="M52">
        <f>'[7]Cumulative Stats'!D91</f>
        <v>187</v>
      </c>
      <c r="N52">
        <f>'[7]Cumulative Stats'!E91</f>
        <v>7.48</v>
      </c>
      <c r="O52">
        <f>'[7]Cumulative Stats'!F91</f>
        <v>25</v>
      </c>
      <c r="P52">
        <f>'[7]Cumulative Stats'!G91</f>
        <v>0</v>
      </c>
      <c r="Q52">
        <f>'[7]Cumulative Stats'!H91</f>
        <v>0</v>
      </c>
    </row>
    <row r="53" spans="1:17" ht="12.75">
      <c r="A53" t="str">
        <f>'[12]Cumulative Stats'!A79</f>
        <v>Butler</v>
      </c>
      <c r="B53" s="11" t="s">
        <v>119</v>
      </c>
      <c r="C53">
        <f>'[12]Cumulative Stats'!C79</f>
        <v>30</v>
      </c>
      <c r="D53">
        <f>'[12]Cumulative Stats'!D79</f>
        <v>131</v>
      </c>
      <c r="E53">
        <f>'[12]Cumulative Stats'!E79</f>
        <v>4.366666666666666</v>
      </c>
      <c r="F53">
        <f>'[12]Cumulative Stats'!F79</f>
        <v>23</v>
      </c>
      <c r="G53">
        <f>'[12]Cumulative Stats'!G79</f>
        <v>1</v>
      </c>
      <c r="H53">
        <f>'[12]Cumulative Stats'!H79</f>
        <v>0</v>
      </c>
      <c r="J53" t="str">
        <f>'[10]Cumulative Stats'!A92</f>
        <v>Snow</v>
      </c>
      <c r="K53" s="11" t="s">
        <v>117</v>
      </c>
      <c r="L53">
        <f>'[10]Cumulative Stats'!C92</f>
        <v>25</v>
      </c>
      <c r="M53">
        <f>'[10]Cumulative Stats'!D92</f>
        <v>400</v>
      </c>
      <c r="N53">
        <f>'[10]Cumulative Stats'!E92</f>
        <v>16</v>
      </c>
      <c r="O53">
        <f>'[10]Cumulative Stats'!F92</f>
        <v>30</v>
      </c>
      <c r="P53">
        <f>'[10]Cumulative Stats'!G92</f>
        <v>3</v>
      </c>
      <c r="Q53">
        <f>'[10]Cumulative Stats'!H92</f>
        <v>0</v>
      </c>
    </row>
    <row r="54" spans="1:17" ht="12.75">
      <c r="A54" t="str">
        <f>'[2]Cumulative Stats'!A77</f>
        <v>Evans</v>
      </c>
      <c r="B54" s="11" t="s">
        <v>109</v>
      </c>
      <c r="C54">
        <f>'[2]Cumulative Stats'!C77</f>
        <v>33</v>
      </c>
      <c r="D54">
        <f>'[2]Cumulative Stats'!D77</f>
        <v>126</v>
      </c>
      <c r="E54">
        <f>'[2]Cumulative Stats'!E77</f>
        <v>3.8181818181818183</v>
      </c>
      <c r="F54">
        <f>'[2]Cumulative Stats'!F77</f>
        <v>22</v>
      </c>
      <c r="G54">
        <f>'[2]Cumulative Stats'!G77</f>
        <v>0</v>
      </c>
      <c r="H54">
        <f>'[2]Cumulative Stats'!H77</f>
        <v>0</v>
      </c>
      <c r="J54" t="str">
        <f>'[11]Cumulative Stats'!A88</f>
        <v>Schreiber</v>
      </c>
      <c r="K54" s="11" t="s">
        <v>118</v>
      </c>
      <c r="L54">
        <f>'[11]Cumulative Stats'!C88</f>
        <v>25</v>
      </c>
      <c r="M54">
        <f>'[11]Cumulative Stats'!D88</f>
        <v>235</v>
      </c>
      <c r="N54">
        <f>'[11]Cumulative Stats'!E88</f>
        <v>9.4</v>
      </c>
      <c r="O54">
        <f>'[11]Cumulative Stats'!F88</f>
        <v>43</v>
      </c>
      <c r="P54">
        <f>'[11]Cumulative Stats'!G88</f>
        <v>1</v>
      </c>
      <c r="Q54">
        <f>'[11]Cumulative Stats'!H88</f>
        <v>0</v>
      </c>
    </row>
    <row r="55" spans="1:17" ht="12.75">
      <c r="A55" t="str">
        <f>'[4]Cumulative Stats'!A75</f>
        <v>Bulaich</v>
      </c>
      <c r="B55" s="11" t="s">
        <v>111</v>
      </c>
      <c r="C55">
        <f>'[4]Cumulative Stats'!C75</f>
        <v>39</v>
      </c>
      <c r="D55">
        <f>'[4]Cumulative Stats'!D75</f>
        <v>124</v>
      </c>
      <c r="E55">
        <f>'[4]Cumulative Stats'!E75</f>
        <v>3.1794871794871793</v>
      </c>
      <c r="F55">
        <f>'[4]Cumulative Stats'!F75</f>
        <v>15</v>
      </c>
      <c r="G55">
        <f>'[4]Cumulative Stats'!G75</f>
        <v>0</v>
      </c>
      <c r="H55">
        <f>'[4]Cumulative Stats'!H75</f>
        <v>0</v>
      </c>
      <c r="J55" t="str">
        <f>'[11]Cumulative Stats'!A90</f>
        <v>Abramowicz</v>
      </c>
      <c r="K55" s="11" t="s">
        <v>118</v>
      </c>
      <c r="L55">
        <f>'[11]Cumulative Stats'!C90</f>
        <v>24</v>
      </c>
      <c r="M55">
        <f>'[11]Cumulative Stats'!D90</f>
        <v>395</v>
      </c>
      <c r="N55">
        <f>'[11]Cumulative Stats'!E90</f>
        <v>16.458333333333332</v>
      </c>
      <c r="O55">
        <f>'[11]Cumulative Stats'!F90</f>
        <v>41</v>
      </c>
      <c r="P55">
        <f>'[11]Cumulative Stats'!G90</f>
        <v>1</v>
      </c>
      <c r="Q55">
        <f>'[11]Cumulative Stats'!H90</f>
        <v>0</v>
      </c>
    </row>
    <row r="56" spans="1:17" ht="12.75">
      <c r="A56" t="str">
        <f>'[10]Cumulative Stats'!A77</f>
        <v>Harris</v>
      </c>
      <c r="B56" s="11" t="s">
        <v>117</v>
      </c>
      <c r="C56">
        <f>'[10]Cumulative Stats'!C77</f>
        <v>35</v>
      </c>
      <c r="D56">
        <f>'[10]Cumulative Stats'!D77</f>
        <v>119</v>
      </c>
      <c r="E56">
        <f>'[10]Cumulative Stats'!E77</f>
        <v>3.4</v>
      </c>
      <c r="F56">
        <f>'[10]Cumulative Stats'!F77</f>
        <v>11</v>
      </c>
      <c r="G56">
        <f>'[10]Cumulative Stats'!G77</f>
        <v>0</v>
      </c>
      <c r="H56">
        <f>'[10]Cumulative Stats'!H77</f>
        <v>0</v>
      </c>
      <c r="J56" t="str">
        <f>'[11]Cumulative Stats'!A91</f>
        <v>W. Jackson</v>
      </c>
      <c r="K56" s="11" t="s">
        <v>118</v>
      </c>
      <c r="L56">
        <f>'[11]Cumulative Stats'!C91</f>
        <v>23</v>
      </c>
      <c r="M56">
        <f>'[11]Cumulative Stats'!D91</f>
        <v>308</v>
      </c>
      <c r="N56">
        <f>'[11]Cumulative Stats'!E91</f>
        <v>13.391304347826088</v>
      </c>
      <c r="O56">
        <f>'[11]Cumulative Stats'!F91</f>
        <v>44</v>
      </c>
      <c r="P56">
        <f>'[11]Cumulative Stats'!G91</f>
        <v>3</v>
      </c>
      <c r="Q56">
        <f>'[11]Cumulative Stats'!H91</f>
        <v>0</v>
      </c>
    </row>
    <row r="57" spans="1:17" ht="12.75">
      <c r="A57" t="str">
        <f>'[1]Cumulative Stats'!A77</f>
        <v>Belton</v>
      </c>
      <c r="B57" s="11" t="s">
        <v>108</v>
      </c>
      <c r="C57">
        <f>'[1]Cumulative Stats'!C77</f>
        <v>16</v>
      </c>
      <c r="D57">
        <f>'[1]Cumulative Stats'!D77</f>
        <v>117</v>
      </c>
      <c r="E57">
        <f>'[1]Cumulative Stats'!E77</f>
        <v>7.3125</v>
      </c>
      <c r="F57">
        <f>'[1]Cumulative Stats'!F77</f>
        <v>21</v>
      </c>
      <c r="G57">
        <f>'[1]Cumulative Stats'!G77</f>
        <v>2</v>
      </c>
      <c r="H57">
        <f>'[1]Cumulative Stats'!H77</f>
        <v>0</v>
      </c>
      <c r="J57" t="str">
        <f>'[5]Cumulative Stats'!A89</f>
        <v>R. Johnson</v>
      </c>
      <c r="K57" s="11" t="s">
        <v>112</v>
      </c>
      <c r="L57">
        <f>'[5]Cumulative Stats'!C89</f>
        <v>23</v>
      </c>
      <c r="M57">
        <f>'[5]Cumulative Stats'!D89</f>
        <v>185</v>
      </c>
      <c r="N57">
        <f>'[5]Cumulative Stats'!E89</f>
        <v>8.043478260869565</v>
      </c>
      <c r="O57">
        <f>'[5]Cumulative Stats'!F89</f>
        <v>45</v>
      </c>
      <c r="P57">
        <f>'[5]Cumulative Stats'!G89</f>
        <v>0</v>
      </c>
      <c r="Q57">
        <f>'[5]Cumulative Stats'!H89</f>
        <v>0</v>
      </c>
    </row>
    <row r="58" spans="1:17" ht="12.75">
      <c r="A58" t="str">
        <f>'[13]Cumulative Stats'!A77</f>
        <v>Lee</v>
      </c>
      <c r="B58" s="11" t="s">
        <v>120</v>
      </c>
      <c r="C58">
        <f>'[13]Cumulative Stats'!C77</f>
        <v>18</v>
      </c>
      <c r="D58">
        <f>'[13]Cumulative Stats'!D77</f>
        <v>113</v>
      </c>
      <c r="E58">
        <f>'[13]Cumulative Stats'!E77</f>
        <v>6.277777777777778</v>
      </c>
      <c r="F58">
        <f>'[13]Cumulative Stats'!F77</f>
        <v>19</v>
      </c>
      <c r="G58">
        <f>'[13]Cumulative Stats'!G77</f>
        <v>0</v>
      </c>
      <c r="H58">
        <f>'[13]Cumulative Stats'!H77</f>
        <v>0</v>
      </c>
      <c r="J58" t="str">
        <f>'[7]Cumulative Stats'!A92</f>
        <v>Owens</v>
      </c>
      <c r="K58" s="11" t="s">
        <v>114</v>
      </c>
      <c r="L58">
        <f>'[7]Cumulative Stats'!C92</f>
        <v>22</v>
      </c>
      <c r="M58">
        <f>'[7]Cumulative Stats'!D92</f>
        <v>125</v>
      </c>
      <c r="N58">
        <f>'[7]Cumulative Stats'!E92</f>
        <v>5.681818181818182</v>
      </c>
      <c r="O58">
        <f>'[7]Cumulative Stats'!F92</f>
        <v>35</v>
      </c>
      <c r="P58">
        <f>'[7]Cumulative Stats'!G92</f>
        <v>1</v>
      </c>
      <c r="Q58">
        <f>'[7]Cumulative Stats'!H92</f>
        <v>0</v>
      </c>
    </row>
    <row r="59" spans="1:17" ht="12.75">
      <c r="A59" t="str">
        <f>'[6]Cumulative Stats'!A77</f>
        <v>Tarkenton</v>
      </c>
      <c r="B59" s="11" t="s">
        <v>113</v>
      </c>
      <c r="C59">
        <f>'[6]Cumulative Stats'!C77</f>
        <v>18</v>
      </c>
      <c r="D59">
        <f>'[6]Cumulative Stats'!D77</f>
        <v>107</v>
      </c>
      <c r="E59">
        <f>'[6]Cumulative Stats'!E77</f>
        <v>5.944444444444445</v>
      </c>
      <c r="F59">
        <f>'[6]Cumulative Stats'!F77</f>
        <v>19</v>
      </c>
      <c r="G59">
        <f>'[6]Cumulative Stats'!G77</f>
        <v>0</v>
      </c>
      <c r="H59">
        <f>'[6]Cumulative Stats'!H77</f>
        <v>0</v>
      </c>
      <c r="J59" t="str">
        <f>'[3]Cumulative Stats'!A90</f>
        <v>G. Richards</v>
      </c>
      <c r="K59" s="11" t="s">
        <v>110</v>
      </c>
      <c r="L59">
        <f>'[3]Cumulative Stats'!C90</f>
        <v>21</v>
      </c>
      <c r="M59">
        <f>'[3]Cumulative Stats'!D90</f>
        <v>350</v>
      </c>
      <c r="N59">
        <f>'[3]Cumulative Stats'!E90</f>
        <v>16.666666666666668</v>
      </c>
      <c r="O59">
        <f>'[3]Cumulative Stats'!F90</f>
        <v>38</v>
      </c>
      <c r="P59">
        <f>'[3]Cumulative Stats'!G90</f>
        <v>4</v>
      </c>
      <c r="Q59">
        <f>'[3]Cumulative Stats'!H90</f>
        <v>0</v>
      </c>
    </row>
    <row r="60" spans="1:17" ht="12.75">
      <c r="A60" t="str">
        <f>'[9]Cumulative Stats'!A79</f>
        <v>C. Taylor</v>
      </c>
      <c r="B60" s="11" t="s">
        <v>116</v>
      </c>
      <c r="C60">
        <f>'[9]Cumulative Stats'!C79</f>
        <v>48</v>
      </c>
      <c r="D60">
        <f>'[9]Cumulative Stats'!D79</f>
        <v>104</v>
      </c>
      <c r="E60">
        <f>'[9]Cumulative Stats'!E79</f>
        <v>2.1666666666666665</v>
      </c>
      <c r="F60">
        <f>'[9]Cumulative Stats'!F79</f>
        <v>29</v>
      </c>
      <c r="G60">
        <f>'[9]Cumulative Stats'!G79</f>
        <v>0</v>
      </c>
      <c r="H60">
        <f>'[9]Cumulative Stats'!H79</f>
        <v>0</v>
      </c>
      <c r="J60" t="str">
        <f>'[11]Cumulative Stats'!A92</f>
        <v>Mitchell</v>
      </c>
      <c r="K60" s="11" t="s">
        <v>118</v>
      </c>
      <c r="L60">
        <f>'[11]Cumulative Stats'!C92</f>
        <v>21</v>
      </c>
      <c r="M60">
        <f>'[11]Cumulative Stats'!D92</f>
        <v>372</v>
      </c>
      <c r="N60">
        <f>'[11]Cumulative Stats'!E92</f>
        <v>17.714285714285715</v>
      </c>
      <c r="O60">
        <f>'[11]Cumulative Stats'!F92</f>
        <v>52</v>
      </c>
      <c r="P60">
        <f>'[11]Cumulative Stats'!G92</f>
        <v>2</v>
      </c>
      <c r="Q60">
        <f>'[11]Cumulative Stats'!H92</f>
        <v>0</v>
      </c>
    </row>
    <row r="61" spans="1:17" ht="12.75">
      <c r="A61" t="str">
        <f>'[7]Cumulative Stats'!A77</f>
        <v>Landry</v>
      </c>
      <c r="B61" s="11" t="s">
        <v>114</v>
      </c>
      <c r="C61">
        <f>'[7]Cumulative Stats'!C77</f>
        <v>15</v>
      </c>
      <c r="D61">
        <f>'[7]Cumulative Stats'!D77</f>
        <v>101</v>
      </c>
      <c r="E61">
        <f>'[7]Cumulative Stats'!E77</f>
        <v>6.733333333333333</v>
      </c>
      <c r="F61">
        <f>'[7]Cumulative Stats'!F77</f>
        <v>17</v>
      </c>
      <c r="G61">
        <f>'[7]Cumulative Stats'!G77</f>
        <v>2</v>
      </c>
      <c r="H61">
        <f>'[7]Cumulative Stats'!H77</f>
        <v>0</v>
      </c>
      <c r="J61" t="str">
        <f>'[1]Cumulative Stats'!A87</f>
        <v>D. Anderson</v>
      </c>
      <c r="K61" s="11" t="s">
        <v>108</v>
      </c>
      <c r="L61">
        <f>'[1]Cumulative Stats'!C87</f>
        <v>21</v>
      </c>
      <c r="M61">
        <f>'[1]Cumulative Stats'!D87</f>
        <v>137</v>
      </c>
      <c r="N61">
        <f>'[1]Cumulative Stats'!E87</f>
        <v>6.523809523809524</v>
      </c>
      <c r="O61">
        <f>'[1]Cumulative Stats'!F87</f>
        <v>23</v>
      </c>
      <c r="P61">
        <f>'[1]Cumulative Stats'!G87</f>
        <v>0</v>
      </c>
      <c r="Q61">
        <f>'[1]Cumulative Stats'!H87</f>
        <v>0</v>
      </c>
    </row>
    <row r="62" spans="1:17" ht="12.75">
      <c r="A62" t="str">
        <f>'[12]Cumulative Stats'!A78</f>
        <v>McNeill</v>
      </c>
      <c r="B62" s="11" t="s">
        <v>119</v>
      </c>
      <c r="C62">
        <f>'[12]Cumulative Stats'!C78</f>
        <v>22</v>
      </c>
      <c r="D62">
        <f>'[12]Cumulative Stats'!D78</f>
        <v>90</v>
      </c>
      <c r="E62">
        <f>'[12]Cumulative Stats'!E78</f>
        <v>4.090909090909091</v>
      </c>
      <c r="F62">
        <f>'[12]Cumulative Stats'!F78</f>
        <v>14</v>
      </c>
      <c r="G62">
        <f>'[12]Cumulative Stats'!G78</f>
        <v>1</v>
      </c>
      <c r="H62">
        <f>'[12]Cumulative Stats'!H78</f>
        <v>0</v>
      </c>
      <c r="J62" t="str">
        <f>'[6]Cumulative Stats'!A90</f>
        <v>Reed</v>
      </c>
      <c r="K62" s="11" t="s">
        <v>113</v>
      </c>
      <c r="L62">
        <f>'[6]Cumulative Stats'!C90</f>
        <v>20</v>
      </c>
      <c r="M62">
        <f>'[6]Cumulative Stats'!D90</f>
        <v>70</v>
      </c>
      <c r="N62">
        <f>'[6]Cumulative Stats'!E90</f>
        <v>3.5</v>
      </c>
      <c r="O62">
        <f>'[6]Cumulative Stats'!F90</f>
        <v>39</v>
      </c>
      <c r="P62">
        <f>'[6]Cumulative Stats'!G90</f>
        <v>1</v>
      </c>
      <c r="Q62">
        <f>'[6]Cumulative Stats'!H90</f>
        <v>0</v>
      </c>
    </row>
    <row r="63" spans="1:17" ht="12.75">
      <c r="A63" t="str">
        <f>'[2]Cumulative Stats'!A78</f>
        <v>Kilmer</v>
      </c>
      <c r="B63" s="11" t="s">
        <v>109</v>
      </c>
      <c r="C63">
        <f>'[2]Cumulative Stats'!C78</f>
        <v>9</v>
      </c>
      <c r="D63">
        <f>'[2]Cumulative Stats'!D78</f>
        <v>88</v>
      </c>
      <c r="E63">
        <f>'[2]Cumulative Stats'!E78</f>
        <v>9.777777777777779</v>
      </c>
      <c r="F63">
        <f>'[2]Cumulative Stats'!F78</f>
        <v>24</v>
      </c>
      <c r="G63">
        <f>'[2]Cumulative Stats'!G78</f>
        <v>1</v>
      </c>
      <c r="H63">
        <f>'[2]Cumulative Stats'!H78</f>
        <v>0</v>
      </c>
      <c r="J63" t="str">
        <f>'[10]Cumulative Stats'!A94</f>
        <v>Bertelsen</v>
      </c>
      <c r="K63" s="11" t="s">
        <v>117</v>
      </c>
      <c r="L63">
        <f>'[10]Cumulative Stats'!C94</f>
        <v>18</v>
      </c>
      <c r="M63">
        <f>'[10]Cumulative Stats'!D94</f>
        <v>144</v>
      </c>
      <c r="N63">
        <f>'[10]Cumulative Stats'!E94</f>
        <v>8</v>
      </c>
      <c r="O63">
        <f>'[10]Cumulative Stats'!F94</f>
        <v>29</v>
      </c>
      <c r="P63">
        <f>'[10]Cumulative Stats'!G94</f>
        <v>2</v>
      </c>
      <c r="Q63">
        <f>'[10]Cumulative Stats'!H94</f>
        <v>0</v>
      </c>
    </row>
    <row r="64" spans="1:17" ht="12.75">
      <c r="A64" t="str">
        <f>'[8]Cumulative Stats'!A75</f>
        <v>Goodman</v>
      </c>
      <c r="B64" s="11" t="s">
        <v>115</v>
      </c>
      <c r="C64">
        <f>'[8]Cumulative Stats'!C75</f>
        <v>25</v>
      </c>
      <c r="D64">
        <f>'[8]Cumulative Stats'!D75</f>
        <v>87</v>
      </c>
      <c r="E64">
        <f>'[8]Cumulative Stats'!E75</f>
        <v>3.48</v>
      </c>
      <c r="F64">
        <f>'[8]Cumulative Stats'!F75</f>
        <v>14</v>
      </c>
      <c r="G64">
        <f>'[8]Cumulative Stats'!G75</f>
        <v>0</v>
      </c>
      <c r="H64">
        <f>'[8]Cumulative Stats'!H75</f>
        <v>0</v>
      </c>
      <c r="J64" t="str">
        <f>'[13]Cumulative Stats'!A92</f>
        <v>Dodd</v>
      </c>
      <c r="K64" s="11" t="s">
        <v>120</v>
      </c>
      <c r="L64">
        <f>'[13]Cumulative Stats'!C92</f>
        <v>17</v>
      </c>
      <c r="M64">
        <f>'[13]Cumulative Stats'!D92</f>
        <v>178</v>
      </c>
      <c r="N64">
        <f>'[13]Cumulative Stats'!E92</f>
        <v>10.470588235294118</v>
      </c>
      <c r="O64">
        <f>'[13]Cumulative Stats'!F92</f>
        <v>27</v>
      </c>
      <c r="P64">
        <f>'[13]Cumulative Stats'!G92</f>
        <v>0</v>
      </c>
      <c r="Q64">
        <f>'[13]Cumulative Stats'!H92</f>
        <v>0</v>
      </c>
    </row>
    <row r="65" spans="1:17" ht="12.75">
      <c r="A65" t="str">
        <f>'[7]Cumulative Stats'!A76</f>
        <v>Jones</v>
      </c>
      <c r="B65" s="11" t="s">
        <v>114</v>
      </c>
      <c r="C65">
        <f>'[7]Cumulative Stats'!C76</f>
        <v>29</v>
      </c>
      <c r="D65">
        <f>'[7]Cumulative Stats'!D76</f>
        <v>82</v>
      </c>
      <c r="E65">
        <f>'[7]Cumulative Stats'!E76</f>
        <v>2.8275862068965516</v>
      </c>
      <c r="F65">
        <f>'[7]Cumulative Stats'!F76</f>
        <v>16</v>
      </c>
      <c r="G65">
        <f>'[7]Cumulative Stats'!G76</f>
        <v>2</v>
      </c>
      <c r="H65">
        <f>'[7]Cumulative Stats'!H76</f>
        <v>0</v>
      </c>
      <c r="J65" t="str">
        <f>'[10]Cumulative Stats'!A95</f>
        <v>Rentzel</v>
      </c>
      <c r="K65" s="11" t="s">
        <v>117</v>
      </c>
      <c r="L65">
        <f>'[10]Cumulative Stats'!C95</f>
        <v>16</v>
      </c>
      <c r="M65">
        <f>'[10]Cumulative Stats'!D95</f>
        <v>305</v>
      </c>
      <c r="N65">
        <f>'[10]Cumulative Stats'!E95</f>
        <v>19.0625</v>
      </c>
      <c r="O65">
        <f>'[10]Cumulative Stats'!F95</f>
        <v>43</v>
      </c>
      <c r="P65">
        <f>'[10]Cumulative Stats'!G95</f>
        <v>3</v>
      </c>
      <c r="Q65">
        <f>'[10]Cumulative Stats'!H95</f>
        <v>0</v>
      </c>
    </row>
    <row r="66" spans="1:17" ht="12.75">
      <c r="A66" t="str">
        <f>'[5]Cumulative Stats'!A77</f>
        <v>Crosby</v>
      </c>
      <c r="B66" s="11" t="s">
        <v>112</v>
      </c>
      <c r="C66">
        <f>'[5]Cumulative Stats'!C77</f>
        <v>14</v>
      </c>
      <c r="D66">
        <f>'[5]Cumulative Stats'!D77</f>
        <v>80</v>
      </c>
      <c r="E66">
        <f>'[5]Cumulative Stats'!E77</f>
        <v>5.714285714285714</v>
      </c>
      <c r="F66">
        <f>'[5]Cumulative Stats'!F77</f>
        <v>17</v>
      </c>
      <c r="G66">
        <f>'[5]Cumulative Stats'!G77</f>
        <v>0</v>
      </c>
      <c r="H66">
        <f>'[5]Cumulative Stats'!H77</f>
        <v>0</v>
      </c>
      <c r="J66" t="str">
        <f>'[3]Cumulative Stats'!A91</f>
        <v>C. Hill</v>
      </c>
      <c r="K66" s="11" t="s">
        <v>110</v>
      </c>
      <c r="L66">
        <f>'[3]Cumulative Stats'!C91</f>
        <v>16</v>
      </c>
      <c r="M66">
        <f>'[3]Cumulative Stats'!D91</f>
        <v>191</v>
      </c>
      <c r="N66">
        <f>'[3]Cumulative Stats'!E91</f>
        <v>11.9375</v>
      </c>
      <c r="O66">
        <f>'[3]Cumulative Stats'!F91</f>
        <v>28</v>
      </c>
      <c r="P66">
        <f>'[3]Cumulative Stats'!G91</f>
        <v>3</v>
      </c>
      <c r="Q66">
        <f>'[3]Cumulative Stats'!H91</f>
        <v>0</v>
      </c>
    </row>
    <row r="67" spans="1:17" ht="12.75">
      <c r="A67" t="str">
        <f>'[3]Cumulative Stats'!A78</f>
        <v>Dennison</v>
      </c>
      <c r="B67" s="11" t="s">
        <v>110</v>
      </c>
      <c r="C67">
        <f>'[3]Cumulative Stats'!C78</f>
        <v>16</v>
      </c>
      <c r="D67">
        <f>'[3]Cumulative Stats'!D78</f>
        <v>75</v>
      </c>
      <c r="E67">
        <f>'[3]Cumulative Stats'!E78</f>
        <v>4.6875</v>
      </c>
      <c r="F67">
        <f>'[3]Cumulative Stats'!F78</f>
        <v>13</v>
      </c>
      <c r="G67">
        <f>'[3]Cumulative Stats'!G78</f>
        <v>0</v>
      </c>
      <c r="H67">
        <f>'[3]Cumulative Stats'!H78</f>
        <v>0</v>
      </c>
      <c r="J67" t="str">
        <f>'[9]Cumulative Stats'!A94</f>
        <v>C. Garrett</v>
      </c>
      <c r="K67" s="11" t="s">
        <v>116</v>
      </c>
      <c r="L67">
        <f>'[9]Cumulative Stats'!C94</f>
        <v>15</v>
      </c>
      <c r="M67">
        <f>'[9]Cumulative Stats'!D94</f>
        <v>125</v>
      </c>
      <c r="N67">
        <f>'[9]Cumulative Stats'!E94</f>
        <v>8.333333333333334</v>
      </c>
      <c r="O67">
        <f>'[9]Cumulative Stats'!F94</f>
        <v>21</v>
      </c>
      <c r="P67">
        <f>'[9]Cumulative Stats'!G94</f>
        <v>0</v>
      </c>
      <c r="Q67">
        <f>'[9]Cumulative Stats'!H94</f>
        <v>0</v>
      </c>
    </row>
    <row r="68" spans="1:17" ht="12.75">
      <c r="A68" t="str">
        <f>'[7]Cumulative Stats'!A81</f>
        <v>Jessie</v>
      </c>
      <c r="B68" s="11" t="s">
        <v>114</v>
      </c>
      <c r="C68">
        <f>'[7]Cumulative Stats'!C81</f>
        <v>6</v>
      </c>
      <c r="D68">
        <f>'[7]Cumulative Stats'!D81</f>
        <v>74</v>
      </c>
      <c r="E68">
        <f>'[7]Cumulative Stats'!E81</f>
        <v>12.333333333333334</v>
      </c>
      <c r="F68">
        <f>'[7]Cumulative Stats'!F81</f>
        <v>29</v>
      </c>
      <c r="G68">
        <f>'[7]Cumulative Stats'!G81</f>
        <v>0</v>
      </c>
      <c r="H68">
        <f>'[7]Cumulative Stats'!H81</f>
        <v>0</v>
      </c>
      <c r="J68" t="str">
        <f>'[13]Cumulative Stats'!A93</f>
        <v>Ray</v>
      </c>
      <c r="K68" s="11" t="s">
        <v>120</v>
      </c>
      <c r="L68">
        <f>'[13]Cumulative Stats'!C93</f>
        <v>15</v>
      </c>
      <c r="M68">
        <f>'[13]Cumulative Stats'!D93</f>
        <v>85</v>
      </c>
      <c r="N68">
        <f>'[13]Cumulative Stats'!E93</f>
        <v>5.666666666666667</v>
      </c>
      <c r="O68">
        <f>'[13]Cumulative Stats'!F93</f>
        <v>16</v>
      </c>
      <c r="P68">
        <f>'[13]Cumulative Stats'!G93</f>
        <v>0</v>
      </c>
      <c r="Q68">
        <f>'[13]Cumulative Stats'!H93</f>
        <v>0</v>
      </c>
    </row>
    <row r="69" spans="1:17" ht="12.75">
      <c r="A69" t="str">
        <f>'[8]Cumulative Stats'!A76</f>
        <v>Tagge</v>
      </c>
      <c r="B69" s="11" t="s">
        <v>115</v>
      </c>
      <c r="C69">
        <f>'[8]Cumulative Stats'!C76</f>
        <v>18</v>
      </c>
      <c r="D69">
        <f>'[8]Cumulative Stats'!D76</f>
        <v>72</v>
      </c>
      <c r="E69">
        <f>'[8]Cumulative Stats'!E76</f>
        <v>4</v>
      </c>
      <c r="F69">
        <f>'[8]Cumulative Stats'!F76</f>
        <v>12</v>
      </c>
      <c r="G69">
        <f>'[8]Cumulative Stats'!G76</f>
        <v>0</v>
      </c>
      <c r="H69">
        <f>'[8]Cumulative Stats'!H76</f>
        <v>0</v>
      </c>
      <c r="J69" t="str">
        <f>'[9]Cumulative Stats'!A99</f>
        <v>Farmer</v>
      </c>
      <c r="K69" s="11" t="s">
        <v>116</v>
      </c>
      <c r="L69">
        <f>'[9]Cumulative Stats'!C99</f>
        <v>15</v>
      </c>
      <c r="M69">
        <f>'[9]Cumulative Stats'!D99</f>
        <v>154</v>
      </c>
      <c r="N69">
        <f>'[9]Cumulative Stats'!E99</f>
        <v>10.266666666666667</v>
      </c>
      <c r="O69">
        <f>'[9]Cumulative Stats'!F99</f>
        <v>19</v>
      </c>
      <c r="P69">
        <f>'[9]Cumulative Stats'!G99</f>
        <v>2</v>
      </c>
      <c r="Q69">
        <f>'[9]Cumulative Stats'!H99</f>
        <v>0</v>
      </c>
    </row>
    <row r="70" spans="1:17" ht="12.75">
      <c r="A70" t="str">
        <f>'[8]Cumulative Stats'!A80</f>
        <v>Odom</v>
      </c>
      <c r="B70" s="11" t="s">
        <v>115</v>
      </c>
      <c r="C70">
        <f>'[8]Cumulative Stats'!C80</f>
        <v>6</v>
      </c>
      <c r="D70">
        <f>'[8]Cumulative Stats'!D80</f>
        <v>72</v>
      </c>
      <c r="E70">
        <f>'[8]Cumulative Stats'!E80</f>
        <v>12</v>
      </c>
      <c r="F70">
        <f>'[8]Cumulative Stats'!F80</f>
        <v>23</v>
      </c>
      <c r="G70">
        <f>'[8]Cumulative Stats'!G80</f>
        <v>0</v>
      </c>
      <c r="H70">
        <f>'[8]Cumulative Stats'!H80</f>
        <v>0</v>
      </c>
      <c r="J70" t="str">
        <f>'[6]Cumulative Stats'!A89</f>
        <v>Marinaro</v>
      </c>
      <c r="K70" s="11" t="s">
        <v>113</v>
      </c>
      <c r="L70">
        <f>'[6]Cumulative Stats'!C89</f>
        <v>15</v>
      </c>
      <c r="M70">
        <f>'[6]Cumulative Stats'!D89</f>
        <v>80</v>
      </c>
      <c r="N70">
        <f>'[6]Cumulative Stats'!E89</f>
        <v>5.333333333333333</v>
      </c>
      <c r="O70">
        <f>'[6]Cumulative Stats'!F89</f>
        <v>19</v>
      </c>
      <c r="P70">
        <f>'[6]Cumulative Stats'!G89</f>
        <v>0</v>
      </c>
      <c r="Q70">
        <f>'[6]Cumulative Stats'!H89</f>
        <v>0</v>
      </c>
    </row>
    <row r="71" spans="1:17" ht="12.75">
      <c r="A71" t="str">
        <f>'[3]Cumulative Stats'!A79</f>
        <v>Strayhorn</v>
      </c>
      <c r="B71" s="11" t="s">
        <v>110</v>
      </c>
      <c r="C71">
        <f>'[3]Cumulative Stats'!C79</f>
        <v>17</v>
      </c>
      <c r="D71">
        <f>'[3]Cumulative Stats'!D79</f>
        <v>70</v>
      </c>
      <c r="E71">
        <f>'[3]Cumulative Stats'!E79</f>
        <v>4.117647058823529</v>
      </c>
      <c r="F71">
        <f>'[3]Cumulative Stats'!F79</f>
        <v>15</v>
      </c>
      <c r="G71">
        <f>'[3]Cumulative Stats'!G79</f>
        <v>3</v>
      </c>
      <c r="H71">
        <f>'[3]Cumulative Stats'!H79</f>
        <v>0</v>
      </c>
      <c r="J71" t="str">
        <f>'[13]Cumulative Stats'!A90</f>
        <v>Hampton</v>
      </c>
      <c r="K71" s="11" t="s">
        <v>120</v>
      </c>
      <c r="L71">
        <f>'[13]Cumulative Stats'!C90</f>
        <v>15</v>
      </c>
      <c r="M71">
        <f>'[13]Cumulative Stats'!D90</f>
        <v>114</v>
      </c>
      <c r="N71">
        <f>'[13]Cumulative Stats'!E90</f>
        <v>7.6</v>
      </c>
      <c r="O71">
        <f>'[13]Cumulative Stats'!F90</f>
        <v>19</v>
      </c>
      <c r="P71">
        <f>'[13]Cumulative Stats'!G90</f>
        <v>0</v>
      </c>
      <c r="Q71">
        <f>'[13]Cumulative Stats'!H90</f>
        <v>0</v>
      </c>
    </row>
    <row r="72" spans="1:17" ht="12.75">
      <c r="A72" t="str">
        <f>'[8]Cumulative Stats'!A77</f>
        <v>Torkelson</v>
      </c>
      <c r="B72" s="11" t="s">
        <v>115</v>
      </c>
      <c r="C72">
        <f>'[8]Cumulative Stats'!C77</f>
        <v>9</v>
      </c>
      <c r="D72">
        <f>'[8]Cumulative Stats'!D77</f>
        <v>62</v>
      </c>
      <c r="E72">
        <f>'[8]Cumulative Stats'!E77</f>
        <v>6.888888888888889</v>
      </c>
      <c r="F72">
        <f>'[8]Cumulative Stats'!F77</f>
        <v>21</v>
      </c>
      <c r="G72">
        <f>'[8]Cumulative Stats'!G77</f>
        <v>0</v>
      </c>
      <c r="H72">
        <f>'[8]Cumulative Stats'!H77</f>
        <v>0</v>
      </c>
      <c r="J72" t="str">
        <f>'[2]Cumulative Stats'!A93</f>
        <v>L. Smith</v>
      </c>
      <c r="K72" s="11" t="s">
        <v>109</v>
      </c>
      <c r="L72">
        <f>'[2]Cumulative Stats'!C93</f>
        <v>13</v>
      </c>
      <c r="M72">
        <f>'[2]Cumulative Stats'!D93</f>
        <v>148</v>
      </c>
      <c r="N72">
        <f>'[2]Cumulative Stats'!E93</f>
        <v>11.384615384615385</v>
      </c>
      <c r="O72">
        <f>'[2]Cumulative Stats'!F93</f>
        <v>34</v>
      </c>
      <c r="P72">
        <f>'[2]Cumulative Stats'!G93</f>
        <v>1</v>
      </c>
      <c r="Q72">
        <f>'[2]Cumulative Stats'!H93</f>
        <v>0</v>
      </c>
    </row>
    <row r="73" spans="1:17" ht="12.75">
      <c r="A73" t="str">
        <f>'[7]Cumulative Stats'!A78</f>
        <v>Munson</v>
      </c>
      <c r="B73" s="11" t="s">
        <v>114</v>
      </c>
      <c r="C73">
        <f>'[7]Cumulative Stats'!C78</f>
        <v>11</v>
      </c>
      <c r="D73">
        <f>'[7]Cumulative Stats'!D78</f>
        <v>58</v>
      </c>
      <c r="E73">
        <f>'[7]Cumulative Stats'!E78</f>
        <v>5.2727272727272725</v>
      </c>
      <c r="F73">
        <f>'[7]Cumulative Stats'!F78</f>
        <v>14</v>
      </c>
      <c r="G73">
        <f>'[7]Cumulative Stats'!G78</f>
        <v>0</v>
      </c>
      <c r="H73">
        <f>'[7]Cumulative Stats'!H78</f>
        <v>0</v>
      </c>
      <c r="J73" t="str">
        <f>'[12]Cumulative Stats'!A90</f>
        <v>Stevens</v>
      </c>
      <c r="K73" s="11" t="s">
        <v>119</v>
      </c>
      <c r="L73">
        <f>'[12]Cumulative Stats'!C90</f>
        <v>13</v>
      </c>
      <c r="M73">
        <f>'[12]Cumulative Stats'!D90</f>
        <v>136</v>
      </c>
      <c r="N73">
        <f>'[12]Cumulative Stats'!E90</f>
        <v>10.461538461538462</v>
      </c>
      <c r="O73">
        <f>'[12]Cumulative Stats'!F90</f>
        <v>23</v>
      </c>
      <c r="P73">
        <f>'[12]Cumulative Stats'!G90</f>
        <v>0</v>
      </c>
      <c r="Q73">
        <f>'[12]Cumulative Stats'!H90</f>
        <v>0</v>
      </c>
    </row>
    <row r="74" spans="1:17" ht="12.75">
      <c r="A74" t="str">
        <f>'[9]Cumulative Stats'!A76</f>
        <v>Harrison</v>
      </c>
      <c r="B74" s="11" t="s">
        <v>116</v>
      </c>
      <c r="C74">
        <f>'[9]Cumulative Stats'!C76</f>
        <v>17</v>
      </c>
      <c r="D74">
        <f>'[9]Cumulative Stats'!D76</f>
        <v>55</v>
      </c>
      <c r="E74">
        <f>'[9]Cumulative Stats'!E76</f>
        <v>3.235294117647059</v>
      </c>
      <c r="F74">
        <f>'[9]Cumulative Stats'!F76</f>
        <v>12</v>
      </c>
      <c r="G74">
        <f>'[9]Cumulative Stats'!G76</f>
        <v>0</v>
      </c>
      <c r="H74">
        <f>'[9]Cumulative Stats'!H76</f>
        <v>0</v>
      </c>
      <c r="J74" t="str">
        <f>'[5]Cumulative Stats'!A91</f>
        <v>Herrmann</v>
      </c>
      <c r="K74" s="11" t="s">
        <v>112</v>
      </c>
      <c r="L74">
        <f>'[5]Cumulative Stats'!C91</f>
        <v>12</v>
      </c>
      <c r="M74">
        <f>'[5]Cumulative Stats'!D91</f>
        <v>129</v>
      </c>
      <c r="N74">
        <f>'[5]Cumulative Stats'!E91</f>
        <v>10.75</v>
      </c>
      <c r="O74">
        <f>'[5]Cumulative Stats'!F91</f>
        <v>29</v>
      </c>
      <c r="P74">
        <f>'[5]Cumulative Stats'!G91</f>
        <v>1</v>
      </c>
      <c r="Q74">
        <f>'[5]Cumulative Stats'!H91</f>
        <v>0</v>
      </c>
    </row>
    <row r="75" spans="1:17" ht="12.75">
      <c r="A75" t="str">
        <f>'[4]Cumulative Stats'!A77</f>
        <v>Bailey</v>
      </c>
      <c r="B75" s="11" t="s">
        <v>111</v>
      </c>
      <c r="C75">
        <f>'[4]Cumulative Stats'!C77</f>
        <v>9</v>
      </c>
      <c r="D75">
        <f>'[4]Cumulative Stats'!D77</f>
        <v>54</v>
      </c>
      <c r="E75">
        <f>'[4]Cumulative Stats'!E77</f>
        <v>6</v>
      </c>
      <c r="F75">
        <f>'[4]Cumulative Stats'!F77</f>
        <v>12</v>
      </c>
      <c r="G75">
        <f>'[4]Cumulative Stats'!G77</f>
        <v>0</v>
      </c>
      <c r="H75">
        <f>'[4]Cumulative Stats'!H77</f>
        <v>0</v>
      </c>
      <c r="J75" t="str">
        <f>'[7]Cumulative Stats'!A93</f>
        <v>Hooks</v>
      </c>
      <c r="K75" s="11" t="s">
        <v>114</v>
      </c>
      <c r="L75">
        <f>'[7]Cumulative Stats'!C93</f>
        <v>12</v>
      </c>
      <c r="M75">
        <f>'[7]Cumulative Stats'!D93</f>
        <v>83</v>
      </c>
      <c r="N75">
        <f>'[7]Cumulative Stats'!E93</f>
        <v>6.916666666666667</v>
      </c>
      <c r="O75">
        <f>'[7]Cumulative Stats'!F93</f>
        <v>16</v>
      </c>
      <c r="P75">
        <f>'[7]Cumulative Stats'!G93</f>
        <v>0</v>
      </c>
      <c r="Q75">
        <f>'[7]Cumulative Stats'!H93</f>
        <v>0</v>
      </c>
    </row>
    <row r="76" spans="1:17" ht="12.75">
      <c r="A76" t="str">
        <f>'[13]Cumulative Stats'!A80</f>
        <v>Mitchell</v>
      </c>
      <c r="B76" s="11" t="s">
        <v>120</v>
      </c>
      <c r="C76">
        <f>'[13]Cumulative Stats'!C80</f>
        <v>4</v>
      </c>
      <c r="D76">
        <f>'[13]Cumulative Stats'!D80</f>
        <v>54</v>
      </c>
      <c r="E76">
        <f>'[13]Cumulative Stats'!E80</f>
        <v>13.5</v>
      </c>
      <c r="F76">
        <f>'[13]Cumulative Stats'!F80</f>
        <v>26</v>
      </c>
      <c r="G76">
        <f>'[13]Cumulative Stats'!G80</f>
        <v>0</v>
      </c>
      <c r="H76">
        <f>'[13]Cumulative Stats'!H80</f>
        <v>0</v>
      </c>
      <c r="J76" t="str">
        <f>'[13]Cumulative Stats'!A91</f>
        <v>Kendrick</v>
      </c>
      <c r="K76" s="11" t="s">
        <v>120</v>
      </c>
      <c r="L76">
        <f>'[13]Cumulative Stats'!C91</f>
        <v>12</v>
      </c>
      <c r="M76">
        <f>'[13]Cumulative Stats'!D91</f>
        <v>87</v>
      </c>
      <c r="N76">
        <f>'[13]Cumulative Stats'!E91</f>
        <v>7.25</v>
      </c>
      <c r="O76">
        <f>'[13]Cumulative Stats'!F91</f>
        <v>24</v>
      </c>
      <c r="P76">
        <f>'[13]Cumulative Stats'!G91</f>
        <v>0</v>
      </c>
      <c r="Q76">
        <f>'[13]Cumulative Stats'!H91</f>
        <v>0</v>
      </c>
    </row>
    <row r="77" spans="1:17" ht="12.75">
      <c r="A77" t="str">
        <f>'[6]Cumulative Stats'!A80</f>
        <v>Gilliam</v>
      </c>
      <c r="B77" s="11" t="s">
        <v>113</v>
      </c>
      <c r="C77">
        <f>'[6]Cumulative Stats'!C80</f>
        <v>2</v>
      </c>
      <c r="D77">
        <f>'[6]Cumulative Stats'!D80</f>
        <v>48</v>
      </c>
      <c r="E77">
        <f>'[6]Cumulative Stats'!E80</f>
        <v>24</v>
      </c>
      <c r="F77">
        <f>'[6]Cumulative Stats'!F80</f>
        <v>27</v>
      </c>
      <c r="G77">
        <f>'[6]Cumulative Stats'!G80</f>
        <v>0</v>
      </c>
      <c r="H77">
        <f>'[6]Cumulative Stats'!H80</f>
        <v>0</v>
      </c>
      <c r="J77" t="str">
        <f>'[5]Cumulative Stats'!A90</f>
        <v>Kotar</v>
      </c>
      <c r="K77" s="11" t="s">
        <v>112</v>
      </c>
      <c r="L77">
        <f>'[5]Cumulative Stats'!C90</f>
        <v>12</v>
      </c>
      <c r="M77">
        <f>'[5]Cumulative Stats'!D90</f>
        <v>63</v>
      </c>
      <c r="N77">
        <f>'[5]Cumulative Stats'!E90</f>
        <v>5.25</v>
      </c>
      <c r="O77">
        <f>'[5]Cumulative Stats'!F90</f>
        <v>23</v>
      </c>
      <c r="P77">
        <f>'[5]Cumulative Stats'!G90</f>
        <v>1</v>
      </c>
      <c r="Q77">
        <f>'[5]Cumulative Stats'!H90</f>
        <v>0</v>
      </c>
    </row>
    <row r="78" spans="1:17" ht="12.75">
      <c r="A78" t="str">
        <f>'[2]Cumulative Stats'!A79</f>
        <v>Cunningham</v>
      </c>
      <c r="B78" s="11" t="s">
        <v>109</v>
      </c>
      <c r="C78">
        <f>'[2]Cumulative Stats'!C79</f>
        <v>7</v>
      </c>
      <c r="D78">
        <f>'[2]Cumulative Stats'!D79</f>
        <v>47</v>
      </c>
      <c r="E78">
        <f>'[2]Cumulative Stats'!E79</f>
        <v>6.714285714285714</v>
      </c>
      <c r="F78">
        <f>'[2]Cumulative Stats'!F79</f>
        <v>25</v>
      </c>
      <c r="G78">
        <f>'[2]Cumulative Stats'!G79</f>
        <v>0</v>
      </c>
      <c r="H78">
        <f>'[2]Cumulative Stats'!H79</f>
        <v>0</v>
      </c>
      <c r="J78" t="str">
        <f>'[1]Cumulative Stats'!A88</f>
        <v>Cain</v>
      </c>
      <c r="K78" s="11" t="s">
        <v>108</v>
      </c>
      <c r="L78">
        <f>'[1]Cumulative Stats'!C88</f>
        <v>11</v>
      </c>
      <c r="M78">
        <f>'[1]Cumulative Stats'!D88</f>
        <v>144</v>
      </c>
      <c r="N78">
        <f>'[1]Cumulative Stats'!E88</f>
        <v>13.090909090909092</v>
      </c>
      <c r="O78">
        <f>'[1]Cumulative Stats'!F88</f>
        <v>21</v>
      </c>
      <c r="P78">
        <f>'[1]Cumulative Stats'!G88</f>
        <v>0</v>
      </c>
      <c r="Q78">
        <f>'[1]Cumulative Stats'!H88</f>
        <v>0</v>
      </c>
    </row>
    <row r="79" spans="1:17" ht="12.75">
      <c r="A79" t="str">
        <f>'[12]Cumulative Stats'!A80</f>
        <v>Cipa</v>
      </c>
      <c r="B79" s="11" t="s">
        <v>119</v>
      </c>
      <c r="C79">
        <f>'[12]Cumulative Stats'!C80</f>
        <v>9</v>
      </c>
      <c r="D79">
        <f>'[12]Cumulative Stats'!D80</f>
        <v>46</v>
      </c>
      <c r="E79">
        <f>'[12]Cumulative Stats'!E80</f>
        <v>5.111111111111111</v>
      </c>
      <c r="F79">
        <f>'[12]Cumulative Stats'!F80</f>
        <v>13</v>
      </c>
      <c r="G79">
        <f>'[12]Cumulative Stats'!G80</f>
        <v>0</v>
      </c>
      <c r="H79">
        <f>'[12]Cumulative Stats'!H80</f>
        <v>0</v>
      </c>
      <c r="J79" t="str">
        <f>'[11]Cumulative Stats'!A94</f>
        <v>Kwalick</v>
      </c>
      <c r="K79" s="11" t="s">
        <v>118</v>
      </c>
      <c r="L79">
        <f>'[11]Cumulative Stats'!C94</f>
        <v>11</v>
      </c>
      <c r="M79">
        <f>'[11]Cumulative Stats'!D94</f>
        <v>214</v>
      </c>
      <c r="N79">
        <f>'[11]Cumulative Stats'!E94</f>
        <v>19.454545454545453</v>
      </c>
      <c r="O79">
        <f>'[11]Cumulative Stats'!F94</f>
        <v>55</v>
      </c>
      <c r="P79">
        <f>'[11]Cumulative Stats'!G94</f>
        <v>1</v>
      </c>
      <c r="Q79">
        <f>'[11]Cumulative Stats'!H94</f>
        <v>0</v>
      </c>
    </row>
    <row r="80" spans="1:17" ht="12.75">
      <c r="A80" t="str">
        <f>'[4]Cumulative Stats'!A76</f>
        <v>Gabriel</v>
      </c>
      <c r="B80" s="11" t="s">
        <v>111</v>
      </c>
      <c r="C80">
        <f>'[4]Cumulative Stats'!C76</f>
        <v>6</v>
      </c>
      <c r="D80">
        <f>'[4]Cumulative Stats'!D76</f>
        <v>46</v>
      </c>
      <c r="E80">
        <f>'[4]Cumulative Stats'!E76</f>
        <v>7.666666666666667</v>
      </c>
      <c r="F80">
        <f>'[4]Cumulative Stats'!F76</f>
        <v>21</v>
      </c>
      <c r="G80">
        <f>'[4]Cumulative Stats'!G76</f>
        <v>0</v>
      </c>
      <c r="H80">
        <f>'[4]Cumulative Stats'!H76</f>
        <v>0</v>
      </c>
      <c r="J80" t="str">
        <f>'[4]Cumulative Stats'!A93</f>
        <v>Bailey</v>
      </c>
      <c r="K80" s="11" t="s">
        <v>111</v>
      </c>
      <c r="L80">
        <f>'[4]Cumulative Stats'!C93</f>
        <v>10</v>
      </c>
      <c r="M80">
        <f>'[4]Cumulative Stats'!D93</f>
        <v>26</v>
      </c>
      <c r="N80">
        <f>'[4]Cumulative Stats'!E93</f>
        <v>2.6</v>
      </c>
      <c r="O80">
        <f>'[4]Cumulative Stats'!F93</f>
        <v>16</v>
      </c>
      <c r="P80">
        <f>'[4]Cumulative Stats'!G93</f>
        <v>0</v>
      </c>
      <c r="Q80">
        <f>'[4]Cumulative Stats'!H93</f>
        <v>0</v>
      </c>
    </row>
    <row r="81" spans="1:17" ht="12.75">
      <c r="A81" t="str">
        <f>'[1]Cumulative Stats'!A78</f>
        <v>Hart</v>
      </c>
      <c r="B81" s="11" t="s">
        <v>108</v>
      </c>
      <c r="C81">
        <f>'[1]Cumulative Stats'!C78</f>
        <v>12</v>
      </c>
      <c r="D81">
        <f>'[1]Cumulative Stats'!D78</f>
        <v>44</v>
      </c>
      <c r="E81">
        <f>'[1]Cumulative Stats'!E78</f>
        <v>3.6666666666666665</v>
      </c>
      <c r="F81">
        <f>'[1]Cumulative Stats'!F78</f>
        <v>16</v>
      </c>
      <c r="G81">
        <f>'[1]Cumulative Stats'!G78</f>
        <v>0</v>
      </c>
      <c r="H81">
        <f>'[1]Cumulative Stats'!H78</f>
        <v>0</v>
      </c>
      <c r="J81" t="str">
        <f>'[13]Cumulative Stats'!A95</f>
        <v>Neal</v>
      </c>
      <c r="K81" s="11" t="s">
        <v>120</v>
      </c>
      <c r="L81">
        <f>'[13]Cumulative Stats'!C95</f>
        <v>10</v>
      </c>
      <c r="M81">
        <f>'[13]Cumulative Stats'!D95</f>
        <v>98</v>
      </c>
      <c r="N81">
        <f>'[13]Cumulative Stats'!E95</f>
        <v>9.8</v>
      </c>
      <c r="O81">
        <f>'[13]Cumulative Stats'!F95</f>
        <v>14</v>
      </c>
      <c r="P81">
        <f>'[13]Cumulative Stats'!G95</f>
        <v>0</v>
      </c>
      <c r="Q81">
        <f>'[13]Cumulative Stats'!H95</f>
        <v>0</v>
      </c>
    </row>
    <row r="82" spans="1:17" ht="12.75">
      <c r="A82" t="str">
        <f>'[6]Cumulative Stats'!A78</f>
        <v>Brown</v>
      </c>
      <c r="B82" s="11" t="s">
        <v>113</v>
      </c>
      <c r="C82">
        <f>'[6]Cumulative Stats'!C78</f>
        <v>30</v>
      </c>
      <c r="D82">
        <f>'[6]Cumulative Stats'!D78</f>
        <v>41</v>
      </c>
      <c r="E82">
        <f>'[6]Cumulative Stats'!E78</f>
        <v>1.3666666666666667</v>
      </c>
      <c r="F82">
        <f>'[6]Cumulative Stats'!F78</f>
        <v>12</v>
      </c>
      <c r="G82">
        <f>'[6]Cumulative Stats'!G78</f>
        <v>0</v>
      </c>
      <c r="H82">
        <f>'[6]Cumulative Stats'!H78</f>
        <v>0</v>
      </c>
      <c r="J82" t="str">
        <f>'[3]Cumulative Stats'!A92</f>
        <v>C. Young</v>
      </c>
      <c r="K82" s="11" t="s">
        <v>110</v>
      </c>
      <c r="L82">
        <f>'[3]Cumulative Stats'!C92</f>
        <v>10</v>
      </c>
      <c r="M82">
        <f>'[3]Cumulative Stats'!D92</f>
        <v>145</v>
      </c>
      <c r="N82">
        <f>'[3]Cumulative Stats'!E92</f>
        <v>14.5</v>
      </c>
      <c r="O82">
        <f>'[3]Cumulative Stats'!F92</f>
        <v>46</v>
      </c>
      <c r="P82">
        <f>'[3]Cumulative Stats'!G92</f>
        <v>1</v>
      </c>
      <c r="Q82">
        <f>'[3]Cumulative Stats'!H92</f>
        <v>0</v>
      </c>
    </row>
    <row r="83" spans="1:17" ht="12.75">
      <c r="A83" t="str">
        <f>'[3]Cumulative Stats'!A80</f>
        <v>DuPree</v>
      </c>
      <c r="B83" s="11" t="s">
        <v>110</v>
      </c>
      <c r="C83">
        <f>'[3]Cumulative Stats'!C80</f>
        <v>3</v>
      </c>
      <c r="D83">
        <f>'[3]Cumulative Stats'!D80</f>
        <v>35</v>
      </c>
      <c r="E83">
        <f>'[3]Cumulative Stats'!E80</f>
        <v>11.666666666666666</v>
      </c>
      <c r="F83">
        <f>'[3]Cumulative Stats'!F80</f>
        <v>18</v>
      </c>
      <c r="G83">
        <f>'[3]Cumulative Stats'!G80</f>
        <v>0</v>
      </c>
      <c r="H83">
        <f>'[3]Cumulative Stats'!H80</f>
        <v>0</v>
      </c>
      <c r="J83" t="str">
        <f>'[3]Cumulative Stats'!A94</f>
        <v>B. Hayes</v>
      </c>
      <c r="K83" s="11" t="s">
        <v>110</v>
      </c>
      <c r="L83">
        <f>'[3]Cumulative Stats'!C94</f>
        <v>9</v>
      </c>
      <c r="M83">
        <f>'[3]Cumulative Stats'!D94</f>
        <v>173</v>
      </c>
      <c r="N83">
        <f>'[3]Cumulative Stats'!E94</f>
        <v>19.22222222222222</v>
      </c>
      <c r="O83">
        <f>'[3]Cumulative Stats'!F94</f>
        <v>36</v>
      </c>
      <c r="P83">
        <f>'[3]Cumulative Stats'!G94</f>
        <v>2</v>
      </c>
      <c r="Q83">
        <f>'[3]Cumulative Stats'!H94</f>
        <v>0</v>
      </c>
    </row>
    <row r="84" spans="1:17" ht="12.75">
      <c r="A84" t="str">
        <f>'[4]Cumulative Stats'!A80</f>
        <v>Young</v>
      </c>
      <c r="B84" s="11" t="s">
        <v>111</v>
      </c>
      <c r="C84">
        <f>'[4]Cumulative Stats'!C80</f>
        <v>4</v>
      </c>
      <c r="D84">
        <f>'[4]Cumulative Stats'!D80</f>
        <v>33</v>
      </c>
      <c r="E84">
        <f>'[4]Cumulative Stats'!E80</f>
        <v>8.25</v>
      </c>
      <c r="F84">
        <f>'[4]Cumulative Stats'!F80</f>
        <v>26</v>
      </c>
      <c r="G84">
        <f>'[4]Cumulative Stats'!G80</f>
        <v>0</v>
      </c>
      <c r="H84">
        <f>'[4]Cumulative Stats'!H80</f>
        <v>0</v>
      </c>
      <c r="J84" t="str">
        <f>'[5]Cumulative Stats'!A92</f>
        <v>Rhodes</v>
      </c>
      <c r="K84" s="11" t="s">
        <v>112</v>
      </c>
      <c r="L84">
        <f>'[5]Cumulative Stats'!C92</f>
        <v>8</v>
      </c>
      <c r="M84">
        <f>'[5]Cumulative Stats'!D92</f>
        <v>111</v>
      </c>
      <c r="N84">
        <f>'[5]Cumulative Stats'!E92</f>
        <v>13.875</v>
      </c>
      <c r="O84">
        <f>'[5]Cumulative Stats'!F92</f>
        <v>22</v>
      </c>
      <c r="P84">
        <f>'[5]Cumulative Stats'!G92</f>
        <v>0</v>
      </c>
      <c r="Q84">
        <f>'[5]Cumulative Stats'!H92</f>
        <v>0</v>
      </c>
    </row>
    <row r="85" spans="1:17" ht="12.75">
      <c r="A85" t="str">
        <f>'[10]Cumulative Stats'!A79</f>
        <v>Josephson</v>
      </c>
      <c r="B85" s="11" t="s">
        <v>117</v>
      </c>
      <c r="C85">
        <f>'[10]Cumulative Stats'!C79</f>
        <v>6</v>
      </c>
      <c r="D85">
        <f>'[10]Cumulative Stats'!D79</f>
        <v>32</v>
      </c>
      <c r="E85">
        <f>'[10]Cumulative Stats'!E79</f>
        <v>5.333333333333333</v>
      </c>
      <c r="F85">
        <f>'[10]Cumulative Stats'!F79</f>
        <v>9</v>
      </c>
      <c r="G85">
        <f>'[10]Cumulative Stats'!G79</f>
        <v>0</v>
      </c>
      <c r="H85">
        <f>'[10]Cumulative Stats'!H79</f>
        <v>0</v>
      </c>
      <c r="J85" t="str">
        <f>'[9]Cumulative Stats'!A101</f>
        <v>Gagnon</v>
      </c>
      <c r="K85" s="11" t="s">
        <v>116</v>
      </c>
      <c r="L85">
        <f>'[9]Cumulative Stats'!C101</f>
        <v>8</v>
      </c>
      <c r="M85">
        <f>'[9]Cumulative Stats'!D101</f>
        <v>25</v>
      </c>
      <c r="N85">
        <f>'[9]Cumulative Stats'!E101</f>
        <v>3.125</v>
      </c>
      <c r="O85">
        <f>'[9]Cumulative Stats'!F101</f>
        <v>13</v>
      </c>
      <c r="P85">
        <f>'[9]Cumulative Stats'!G101</f>
        <v>0</v>
      </c>
      <c r="Q85">
        <f>'[9]Cumulative Stats'!H101</f>
        <v>0</v>
      </c>
    </row>
    <row r="86" spans="1:17" ht="12.75">
      <c r="A86" t="str">
        <f>'[11]Cumulative Stats'!A77</f>
        <v>Owen</v>
      </c>
      <c r="B86" s="11" t="s">
        <v>118</v>
      </c>
      <c r="C86">
        <f>'[11]Cumulative Stats'!C77</f>
        <v>10</v>
      </c>
      <c r="D86">
        <f>'[11]Cumulative Stats'!D77</f>
        <v>31</v>
      </c>
      <c r="E86">
        <f>'[11]Cumulative Stats'!E77</f>
        <v>3.1</v>
      </c>
      <c r="F86">
        <f>'[11]Cumulative Stats'!F77</f>
        <v>8</v>
      </c>
      <c r="G86">
        <f>'[11]Cumulative Stats'!G77</f>
        <v>0</v>
      </c>
      <c r="H86">
        <f>'[11]Cumulative Stats'!H77</f>
        <v>0</v>
      </c>
      <c r="J86" t="str">
        <f>'[7]Cumulative Stats'!A94</f>
        <v>Pickard</v>
      </c>
      <c r="K86" s="11" t="s">
        <v>114</v>
      </c>
      <c r="L86">
        <f>'[7]Cumulative Stats'!C94</f>
        <v>8</v>
      </c>
      <c r="M86">
        <f>'[7]Cumulative Stats'!D94</f>
        <v>79</v>
      </c>
      <c r="N86">
        <f>'[7]Cumulative Stats'!E94</f>
        <v>9.875</v>
      </c>
      <c r="O86">
        <f>'[7]Cumulative Stats'!F94</f>
        <v>28</v>
      </c>
      <c r="P86">
        <f>'[7]Cumulative Stats'!G94</f>
        <v>0</v>
      </c>
      <c r="Q86">
        <f>'[7]Cumulative Stats'!H94</f>
        <v>0</v>
      </c>
    </row>
    <row r="87" spans="1:17" ht="12.75">
      <c r="A87" t="str">
        <f>'[7]Cumulative Stats'!A80</f>
        <v>Bussey</v>
      </c>
      <c r="B87" s="11" t="s">
        <v>114</v>
      </c>
      <c r="C87">
        <f>'[7]Cumulative Stats'!C80</f>
        <v>8</v>
      </c>
      <c r="D87">
        <f>'[7]Cumulative Stats'!D80</f>
        <v>30</v>
      </c>
      <c r="E87">
        <f>'[7]Cumulative Stats'!E80</f>
        <v>3.75</v>
      </c>
      <c r="F87">
        <f>'[7]Cumulative Stats'!F80</f>
        <v>9</v>
      </c>
      <c r="G87">
        <f>'[7]Cumulative Stats'!G80</f>
        <v>0</v>
      </c>
      <c r="H87">
        <f>'[7]Cumulative Stats'!H80</f>
        <v>0</v>
      </c>
      <c r="J87" t="str">
        <f>'[2]Cumulative Stats'!A95</f>
        <v>Grant</v>
      </c>
      <c r="K87" s="11" t="s">
        <v>109</v>
      </c>
      <c r="L87">
        <f>'[2]Cumulative Stats'!C95</f>
        <v>8</v>
      </c>
      <c r="M87">
        <f>'[2]Cumulative Stats'!D95</f>
        <v>192</v>
      </c>
      <c r="N87">
        <f>'[2]Cumulative Stats'!E95</f>
        <v>24</v>
      </c>
      <c r="O87">
        <f>'[2]Cumulative Stats'!F95</f>
        <v>68</v>
      </c>
      <c r="P87">
        <f>'[2]Cumulative Stats'!G95</f>
        <v>2</v>
      </c>
      <c r="Q87">
        <f>'[2]Cumulative Stats'!H95</f>
        <v>0</v>
      </c>
    </row>
    <row r="88" spans="1:17" ht="12.75">
      <c r="A88" t="str">
        <f>'[13]Cumulative Stats'!A79</f>
        <v>McGee</v>
      </c>
      <c r="B88" s="11" t="s">
        <v>120</v>
      </c>
      <c r="C88">
        <f>'[13]Cumulative Stats'!C79</f>
        <v>7</v>
      </c>
      <c r="D88">
        <f>'[13]Cumulative Stats'!D79</f>
        <v>28</v>
      </c>
      <c r="E88">
        <f>'[13]Cumulative Stats'!E79</f>
        <v>4</v>
      </c>
      <c r="F88">
        <f>'[13]Cumulative Stats'!F79</f>
        <v>15</v>
      </c>
      <c r="G88">
        <f>'[13]Cumulative Stats'!G79</f>
        <v>0</v>
      </c>
      <c r="H88">
        <f>'[13]Cumulative Stats'!H79</f>
        <v>0</v>
      </c>
      <c r="J88" t="str">
        <f>'[8]Cumulative Stats'!A91</f>
        <v>Odom</v>
      </c>
      <c r="K88" s="11" t="s">
        <v>115</v>
      </c>
      <c r="L88">
        <f>'[8]Cumulative Stats'!C91</f>
        <v>8</v>
      </c>
      <c r="M88">
        <f>'[8]Cumulative Stats'!D91</f>
        <v>64</v>
      </c>
      <c r="N88">
        <f>'[8]Cumulative Stats'!E91</f>
        <v>8</v>
      </c>
      <c r="O88">
        <f>'[8]Cumulative Stats'!F91</f>
        <v>19</v>
      </c>
      <c r="P88">
        <f>'[8]Cumulative Stats'!G91</f>
        <v>0</v>
      </c>
      <c r="Q88">
        <f>'[8]Cumulative Stats'!H91</f>
        <v>0</v>
      </c>
    </row>
    <row r="89" spans="1:17" ht="12.75">
      <c r="A89" t="str">
        <f>'[5]Cumulative Stats'!A79</f>
        <v>Del Gaizo</v>
      </c>
      <c r="B89" s="11" t="s">
        <v>112</v>
      </c>
      <c r="C89">
        <f>'[5]Cumulative Stats'!C79</f>
        <v>2</v>
      </c>
      <c r="D89">
        <f>'[5]Cumulative Stats'!D79</f>
        <v>27</v>
      </c>
      <c r="E89">
        <f>'[5]Cumulative Stats'!E79</f>
        <v>13.5</v>
      </c>
      <c r="F89">
        <f>'[5]Cumulative Stats'!F79</f>
        <v>14</v>
      </c>
      <c r="G89">
        <f>'[5]Cumulative Stats'!G79</f>
        <v>0</v>
      </c>
      <c r="H89">
        <f>'[5]Cumulative Stats'!H79</f>
        <v>0</v>
      </c>
      <c r="J89" t="str">
        <f>'[6]Cumulative Stats'!A94</f>
        <v>Kingsriter</v>
      </c>
      <c r="K89" s="11" t="s">
        <v>113</v>
      </c>
      <c r="L89">
        <f>'[6]Cumulative Stats'!C94</f>
        <v>8</v>
      </c>
      <c r="M89">
        <f>'[6]Cumulative Stats'!D94</f>
        <v>163</v>
      </c>
      <c r="N89">
        <f>'[6]Cumulative Stats'!E94</f>
        <v>20.375</v>
      </c>
      <c r="O89">
        <f>'[6]Cumulative Stats'!F94</f>
        <v>37</v>
      </c>
      <c r="P89">
        <f>'[6]Cumulative Stats'!G94</f>
        <v>1</v>
      </c>
      <c r="Q89">
        <f>'[6]Cumulative Stats'!H94</f>
        <v>0</v>
      </c>
    </row>
    <row r="90" spans="1:17" ht="12.75">
      <c r="A90" t="str">
        <f>'[11]Cumulative Stats'!A85</f>
        <v>Wittum</v>
      </c>
      <c r="B90" s="11" t="s">
        <v>118</v>
      </c>
      <c r="C90">
        <f>'[11]Cumulative Stats'!C85</f>
        <v>1</v>
      </c>
      <c r="D90">
        <f>'[11]Cumulative Stats'!D85</f>
        <v>26</v>
      </c>
      <c r="E90">
        <f>'[11]Cumulative Stats'!E85</f>
        <v>26</v>
      </c>
      <c r="F90">
        <f>'[11]Cumulative Stats'!F85</f>
        <v>26</v>
      </c>
      <c r="G90">
        <f>'[11]Cumulative Stats'!G85</f>
        <v>0</v>
      </c>
      <c r="H90">
        <f>'[11]Cumulative Stats'!H85</f>
        <v>0</v>
      </c>
      <c r="J90" t="str">
        <f>'[12]Cumulative Stats'!A91</f>
        <v>Phillips</v>
      </c>
      <c r="K90" s="11" t="s">
        <v>119</v>
      </c>
      <c r="L90">
        <f>'[12]Cumulative Stats'!C91</f>
        <v>7</v>
      </c>
      <c r="M90">
        <f>'[12]Cumulative Stats'!D91</f>
        <v>63</v>
      </c>
      <c r="N90">
        <f>'[12]Cumulative Stats'!E91</f>
        <v>9</v>
      </c>
      <c r="O90">
        <f>'[12]Cumulative Stats'!F91</f>
        <v>22</v>
      </c>
      <c r="P90">
        <f>'[12]Cumulative Stats'!G91</f>
        <v>0</v>
      </c>
      <c r="Q90">
        <f>'[12]Cumulative Stats'!H91</f>
        <v>0</v>
      </c>
    </row>
    <row r="91" spans="1:17" ht="12.75">
      <c r="A91" t="str">
        <f>'[7]Cumulative Stats'!A79</f>
        <v>Crosswhite</v>
      </c>
      <c r="B91" s="11" t="s">
        <v>114</v>
      </c>
      <c r="C91">
        <f>'[7]Cumulative Stats'!C79</f>
        <v>9</v>
      </c>
      <c r="D91">
        <f>'[7]Cumulative Stats'!D79</f>
        <v>23</v>
      </c>
      <c r="E91">
        <f>'[7]Cumulative Stats'!E79</f>
        <v>2.5555555555555554</v>
      </c>
      <c r="F91">
        <f>'[7]Cumulative Stats'!F79</f>
        <v>18</v>
      </c>
      <c r="G91">
        <f>'[7]Cumulative Stats'!G79</f>
        <v>0</v>
      </c>
      <c r="H91">
        <f>'[7]Cumulative Stats'!H79</f>
        <v>0</v>
      </c>
      <c r="J91" t="str">
        <f>'[7]Cumulative Stats'!A98</f>
        <v>Zofko</v>
      </c>
      <c r="K91" s="11" t="s">
        <v>114</v>
      </c>
      <c r="L91">
        <f>'[7]Cumulative Stats'!C98</f>
        <v>6</v>
      </c>
      <c r="M91">
        <f>'[7]Cumulative Stats'!D98</f>
        <v>22</v>
      </c>
      <c r="N91">
        <f>'[7]Cumulative Stats'!E98</f>
        <v>3.6666666666666665</v>
      </c>
      <c r="O91">
        <f>'[7]Cumulative Stats'!F98</f>
        <v>12</v>
      </c>
      <c r="P91">
        <f>'[7]Cumulative Stats'!G98</f>
        <v>1</v>
      </c>
      <c r="Q91">
        <f>'[7]Cumulative Stats'!H98</f>
        <v>0</v>
      </c>
    </row>
    <row r="92" spans="1:17" ht="12.75">
      <c r="A92" t="str">
        <f>'[11]Cumulative Stats'!A78</f>
        <v>Reed</v>
      </c>
      <c r="B92" s="11" t="s">
        <v>118</v>
      </c>
      <c r="C92">
        <f>'[11]Cumulative Stats'!C78</f>
        <v>6</v>
      </c>
      <c r="D92">
        <f>'[11]Cumulative Stats'!D78</f>
        <v>20</v>
      </c>
      <c r="E92">
        <f>'[11]Cumulative Stats'!E78</f>
        <v>3.3333333333333335</v>
      </c>
      <c r="F92">
        <f>'[11]Cumulative Stats'!F78</f>
        <v>8</v>
      </c>
      <c r="G92">
        <f>'[11]Cumulative Stats'!G78</f>
        <v>0</v>
      </c>
      <c r="H92">
        <f>'[11]Cumulative Stats'!H78</f>
        <v>0</v>
      </c>
      <c r="J92" t="str">
        <f>'[3]Cumulative Stats'!A97</f>
        <v>Dennison</v>
      </c>
      <c r="K92" s="11" t="s">
        <v>110</v>
      </c>
      <c r="L92">
        <f>'[3]Cumulative Stats'!C97</f>
        <v>6</v>
      </c>
      <c r="M92">
        <f>'[3]Cumulative Stats'!D97</f>
        <v>75</v>
      </c>
      <c r="N92">
        <f>'[3]Cumulative Stats'!E97</f>
        <v>12.5</v>
      </c>
      <c r="O92">
        <f>'[3]Cumulative Stats'!F97</f>
        <v>20</v>
      </c>
      <c r="P92">
        <f>'[3]Cumulative Stats'!G97</f>
        <v>0</v>
      </c>
      <c r="Q92">
        <f>'[3]Cumulative Stats'!H97</f>
        <v>0</v>
      </c>
    </row>
    <row r="93" spans="1:17" ht="12.75">
      <c r="A93" t="str">
        <f>'[9]Cumulative Stats'!A78</f>
        <v>Huff</v>
      </c>
      <c r="B93" s="11" t="s">
        <v>116</v>
      </c>
      <c r="C93">
        <f>'[9]Cumulative Stats'!C78</f>
        <v>11</v>
      </c>
      <c r="D93">
        <f>'[9]Cumulative Stats'!D78</f>
        <v>19</v>
      </c>
      <c r="E93">
        <f>'[9]Cumulative Stats'!E78</f>
        <v>1.7272727272727273</v>
      </c>
      <c r="F93">
        <f>'[9]Cumulative Stats'!F78</f>
        <v>5</v>
      </c>
      <c r="G93">
        <f>'[9]Cumulative Stats'!G78</f>
        <v>0</v>
      </c>
      <c r="H93">
        <f>'[9]Cumulative Stats'!H78</f>
        <v>0</v>
      </c>
      <c r="J93" t="str">
        <f>'[11]Cumulative Stats'!A93</f>
        <v>Beasley</v>
      </c>
      <c r="K93" s="11" t="s">
        <v>118</v>
      </c>
      <c r="L93">
        <f>'[11]Cumulative Stats'!C93</f>
        <v>6</v>
      </c>
      <c r="M93">
        <f>'[11]Cumulative Stats'!D93</f>
        <v>46</v>
      </c>
      <c r="N93">
        <f>'[11]Cumulative Stats'!E93</f>
        <v>7.666666666666667</v>
      </c>
      <c r="O93">
        <f>'[11]Cumulative Stats'!F93</f>
        <v>15</v>
      </c>
      <c r="P93">
        <f>'[11]Cumulative Stats'!G93</f>
        <v>0</v>
      </c>
      <c r="Q93">
        <f>'[11]Cumulative Stats'!H93</f>
        <v>0</v>
      </c>
    </row>
    <row r="94" spans="1:17" ht="12.75">
      <c r="A94" t="str">
        <f>'[8]Cumulative Stats'!A78</f>
        <v>B. Smith</v>
      </c>
      <c r="B94" s="11" t="s">
        <v>115</v>
      </c>
      <c r="C94">
        <f>'[8]Cumulative Stats'!C78</f>
        <v>4</v>
      </c>
      <c r="D94">
        <f>'[8]Cumulative Stats'!D78</f>
        <v>18</v>
      </c>
      <c r="E94">
        <f>'[8]Cumulative Stats'!E78</f>
        <v>4.5</v>
      </c>
      <c r="F94">
        <f>'[8]Cumulative Stats'!F78</f>
        <v>16</v>
      </c>
      <c r="G94">
        <f>'[8]Cumulative Stats'!G78</f>
        <v>0</v>
      </c>
      <c r="H94">
        <f>'[8]Cumulative Stats'!H78</f>
        <v>0</v>
      </c>
      <c r="J94" t="str">
        <f>'[9]Cumulative Stats'!A97</f>
        <v>Pagac</v>
      </c>
      <c r="K94" s="11" t="s">
        <v>116</v>
      </c>
      <c r="L94">
        <f>'[9]Cumulative Stats'!C97</f>
        <v>6</v>
      </c>
      <c r="M94">
        <f>'[9]Cumulative Stats'!D97</f>
        <v>91</v>
      </c>
      <c r="N94">
        <f>'[9]Cumulative Stats'!E97</f>
        <v>15.166666666666666</v>
      </c>
      <c r="O94">
        <f>'[9]Cumulative Stats'!F97</f>
        <v>31</v>
      </c>
      <c r="P94">
        <f>'[9]Cumulative Stats'!G97</f>
        <v>1</v>
      </c>
      <c r="Q94">
        <f>'[9]Cumulative Stats'!H97</f>
        <v>0</v>
      </c>
    </row>
    <row r="95" spans="1:17" ht="12.75">
      <c r="A95" t="str">
        <f>'[10]Cumulative Stats'!A84</f>
        <v>Snow</v>
      </c>
      <c r="B95" s="11" t="s">
        <v>117</v>
      </c>
      <c r="C95">
        <f>'[10]Cumulative Stats'!C84</f>
        <v>1</v>
      </c>
      <c r="D95">
        <f>'[10]Cumulative Stats'!D84</f>
        <v>16</v>
      </c>
      <c r="E95">
        <f>'[10]Cumulative Stats'!E84</f>
        <v>16</v>
      </c>
      <c r="F95">
        <f>'[10]Cumulative Stats'!F84</f>
        <v>16</v>
      </c>
      <c r="G95">
        <f>'[10]Cumulative Stats'!G84</f>
        <v>0</v>
      </c>
      <c r="H95">
        <f>'[10]Cumulative Stats'!H84</f>
        <v>0</v>
      </c>
      <c r="J95" t="str">
        <f>'[3]Cumulative Stats'!A96</f>
        <v>Fugett</v>
      </c>
      <c r="K95" s="11" t="s">
        <v>110</v>
      </c>
      <c r="L95">
        <f>'[3]Cumulative Stats'!C96</f>
        <v>6</v>
      </c>
      <c r="M95">
        <f>'[3]Cumulative Stats'!D96</f>
        <v>116</v>
      </c>
      <c r="N95">
        <f>'[3]Cumulative Stats'!E96</f>
        <v>19.333333333333332</v>
      </c>
      <c r="O95">
        <f>'[3]Cumulative Stats'!F96</f>
        <v>36</v>
      </c>
      <c r="P95">
        <f>'[3]Cumulative Stats'!G96</f>
        <v>1</v>
      </c>
      <c r="Q95">
        <f>'[3]Cumulative Stats'!H96</f>
        <v>0</v>
      </c>
    </row>
    <row r="96" spans="1:17" ht="12.75">
      <c r="A96" t="str">
        <f>'[10]Cumulative Stats'!A80</f>
        <v>Bryant</v>
      </c>
      <c r="B96" s="11" t="s">
        <v>117</v>
      </c>
      <c r="C96">
        <f>'[10]Cumulative Stats'!C80</f>
        <v>8</v>
      </c>
      <c r="D96">
        <f>'[10]Cumulative Stats'!D80</f>
        <v>14</v>
      </c>
      <c r="E96">
        <f>'[10]Cumulative Stats'!E80</f>
        <v>1.75</v>
      </c>
      <c r="F96">
        <f>'[10]Cumulative Stats'!F80</f>
        <v>9</v>
      </c>
      <c r="G96">
        <f>'[10]Cumulative Stats'!G80</f>
        <v>0</v>
      </c>
      <c r="H96">
        <f>'[10]Cumulative Stats'!H80</f>
        <v>0</v>
      </c>
      <c r="J96" t="str">
        <f>'[2]Cumulative Stats'!A96</f>
        <v>Reed</v>
      </c>
      <c r="K96" s="11" t="s">
        <v>109</v>
      </c>
      <c r="L96">
        <f>'[2]Cumulative Stats'!C96</f>
        <v>6</v>
      </c>
      <c r="M96">
        <f>'[2]Cumulative Stats'!D96</f>
        <v>21</v>
      </c>
      <c r="N96">
        <f>'[2]Cumulative Stats'!E96</f>
        <v>3.5</v>
      </c>
      <c r="O96">
        <f>'[2]Cumulative Stats'!F96</f>
        <v>13</v>
      </c>
      <c r="P96">
        <f>'[2]Cumulative Stats'!G96</f>
        <v>0</v>
      </c>
      <c r="Q96">
        <f>'[2]Cumulative Stats'!H96</f>
        <v>0</v>
      </c>
    </row>
    <row r="97" spans="1:17" ht="12.75">
      <c r="A97" t="str">
        <f>'[10]Cumulative Stats'!A82</f>
        <v>Jaworski</v>
      </c>
      <c r="B97" s="11" t="s">
        <v>117</v>
      </c>
      <c r="C97">
        <f>'[10]Cumulative Stats'!C82</f>
        <v>5</v>
      </c>
      <c r="D97">
        <f>'[10]Cumulative Stats'!D82</f>
        <v>14</v>
      </c>
      <c r="E97">
        <f>'[10]Cumulative Stats'!E82</f>
        <v>2.8</v>
      </c>
      <c r="F97">
        <f>'[10]Cumulative Stats'!F82</f>
        <v>8</v>
      </c>
      <c r="G97">
        <f>'[10]Cumulative Stats'!G82</f>
        <v>0</v>
      </c>
      <c r="H97">
        <f>'[10]Cumulative Stats'!H82</f>
        <v>0</v>
      </c>
      <c r="J97" t="str">
        <f>'[5]Cumulative Stats'!A93</f>
        <v>McQuay</v>
      </c>
      <c r="K97" s="11" t="s">
        <v>112</v>
      </c>
      <c r="L97">
        <f>'[5]Cumulative Stats'!C93</f>
        <v>6</v>
      </c>
      <c r="M97">
        <f>'[5]Cumulative Stats'!D93</f>
        <v>65</v>
      </c>
      <c r="N97">
        <f>'[5]Cumulative Stats'!E93</f>
        <v>10.833333333333334</v>
      </c>
      <c r="O97">
        <f>'[5]Cumulative Stats'!F93</f>
        <v>34</v>
      </c>
      <c r="P97">
        <f>'[5]Cumulative Stats'!G93</f>
        <v>0</v>
      </c>
      <c r="Q97">
        <f>'[5]Cumulative Stats'!H93</f>
        <v>0</v>
      </c>
    </row>
    <row r="98" spans="1:17" ht="12.75">
      <c r="A98" t="str">
        <f>'[9]Cumulative Stats'!A81</f>
        <v>Rather</v>
      </c>
      <c r="B98" s="11" t="s">
        <v>116</v>
      </c>
      <c r="C98">
        <f>'[9]Cumulative Stats'!C81</f>
        <v>2</v>
      </c>
      <c r="D98">
        <f>'[9]Cumulative Stats'!D81</f>
        <v>14</v>
      </c>
      <c r="E98">
        <f>'[9]Cumulative Stats'!E81</f>
        <v>7</v>
      </c>
      <c r="F98">
        <f>'[9]Cumulative Stats'!F81</f>
        <v>11</v>
      </c>
      <c r="G98">
        <f>'[9]Cumulative Stats'!G81</f>
        <v>0</v>
      </c>
      <c r="H98">
        <f>'[9]Cumulative Stats'!H81</f>
        <v>0</v>
      </c>
      <c r="J98" t="str">
        <f>'[12]Cumulative Stats'!A93</f>
        <v>Beasley</v>
      </c>
      <c r="K98" s="11" t="s">
        <v>119</v>
      </c>
      <c r="L98">
        <f>'[12]Cumulative Stats'!C93</f>
        <v>6</v>
      </c>
      <c r="M98">
        <f>'[12]Cumulative Stats'!D93</f>
        <v>76</v>
      </c>
      <c r="N98">
        <f>'[12]Cumulative Stats'!E93</f>
        <v>12.666666666666666</v>
      </c>
      <c r="O98">
        <f>'[12]Cumulative Stats'!F93</f>
        <v>14</v>
      </c>
      <c r="P98">
        <f>'[12]Cumulative Stats'!G93</f>
        <v>1</v>
      </c>
      <c r="Q98">
        <f>'[12]Cumulative Stats'!H93</f>
        <v>0</v>
      </c>
    </row>
    <row r="99" spans="1:17" ht="12.75">
      <c r="A99" t="str">
        <f>'[11]Cumulative Stats'!A79</f>
        <v>Moore</v>
      </c>
      <c r="B99" s="11" t="s">
        <v>118</v>
      </c>
      <c r="C99">
        <f>'[11]Cumulative Stats'!C79</f>
        <v>10</v>
      </c>
      <c r="D99">
        <f>'[11]Cumulative Stats'!D79</f>
        <v>13</v>
      </c>
      <c r="E99">
        <f>'[11]Cumulative Stats'!E79</f>
        <v>1.3</v>
      </c>
      <c r="F99">
        <f>'[11]Cumulative Stats'!F79</f>
        <v>4</v>
      </c>
      <c r="G99">
        <f>'[11]Cumulative Stats'!G79</f>
        <v>0</v>
      </c>
      <c r="H99">
        <f>'[11]Cumulative Stats'!H79</f>
        <v>0</v>
      </c>
      <c r="J99" t="str">
        <f>'[9]Cumulative Stats'!A98</f>
        <v>Harrison</v>
      </c>
      <c r="K99" s="11" t="s">
        <v>116</v>
      </c>
      <c r="L99">
        <f>'[9]Cumulative Stats'!C98</f>
        <v>5</v>
      </c>
      <c r="M99">
        <f>'[9]Cumulative Stats'!D98</f>
        <v>10</v>
      </c>
      <c r="N99">
        <f>'[9]Cumulative Stats'!E98</f>
        <v>2</v>
      </c>
      <c r="O99">
        <f>'[9]Cumulative Stats'!F98</f>
        <v>16</v>
      </c>
      <c r="P99">
        <f>'[9]Cumulative Stats'!G98</f>
        <v>0</v>
      </c>
      <c r="Q99">
        <f>'[9]Cumulative Stats'!H98</f>
        <v>0</v>
      </c>
    </row>
    <row r="100" spans="1:17" ht="12.75">
      <c r="A100" t="str">
        <f>'[5]Cumulative Stats'!A81</f>
        <v>Summerell</v>
      </c>
      <c r="B100" s="11" t="s">
        <v>112</v>
      </c>
      <c r="C100">
        <f>'[5]Cumulative Stats'!C81</f>
        <v>1</v>
      </c>
      <c r="D100">
        <f>'[5]Cumulative Stats'!D81</f>
        <v>13</v>
      </c>
      <c r="E100">
        <f>'[5]Cumulative Stats'!E81</f>
        <v>13</v>
      </c>
      <c r="F100">
        <f>'[5]Cumulative Stats'!F81</f>
        <v>13</v>
      </c>
      <c r="G100">
        <f>'[5]Cumulative Stats'!G81</f>
        <v>0</v>
      </c>
      <c r="H100">
        <f>'[5]Cumulative Stats'!H81</f>
        <v>0</v>
      </c>
      <c r="J100" t="str">
        <f>'[3]Cumulative Stats'!A93</f>
        <v>Newhouse</v>
      </c>
      <c r="K100" s="11" t="s">
        <v>110</v>
      </c>
      <c r="L100">
        <f>'[3]Cumulative Stats'!C93</f>
        <v>5</v>
      </c>
      <c r="M100">
        <f>'[3]Cumulative Stats'!D93</f>
        <v>18</v>
      </c>
      <c r="N100">
        <f>'[3]Cumulative Stats'!E93</f>
        <v>3.6</v>
      </c>
      <c r="O100">
        <f>'[3]Cumulative Stats'!F93</f>
        <v>6</v>
      </c>
      <c r="P100">
        <f>'[3]Cumulative Stats'!G93</f>
        <v>0</v>
      </c>
      <c r="Q100">
        <f>'[3]Cumulative Stats'!H93</f>
        <v>0</v>
      </c>
    </row>
    <row r="101" spans="1:17" ht="12.75">
      <c r="A101" t="str">
        <f>'[2]Cumulative Stats'!A83</f>
        <v>J. Smith</v>
      </c>
      <c r="B101" s="11" t="s">
        <v>109</v>
      </c>
      <c r="C101">
        <f>'[2]Cumulative Stats'!C83</f>
        <v>1</v>
      </c>
      <c r="D101">
        <f>'[2]Cumulative Stats'!D83</f>
        <v>12</v>
      </c>
      <c r="E101">
        <f>'[2]Cumulative Stats'!E83</f>
        <v>12</v>
      </c>
      <c r="F101">
        <f>'[2]Cumulative Stats'!F83</f>
        <v>12</v>
      </c>
      <c r="G101">
        <f>'[2]Cumulative Stats'!G83</f>
        <v>0</v>
      </c>
      <c r="H101">
        <f>'[2]Cumulative Stats'!H83</f>
        <v>0</v>
      </c>
      <c r="J101" t="str">
        <f>'[11]Cumulative Stats'!A95</f>
        <v>S. Johnson</v>
      </c>
      <c r="K101" s="11" t="s">
        <v>118</v>
      </c>
      <c r="L101">
        <f>'[11]Cumulative Stats'!C95</f>
        <v>5</v>
      </c>
      <c r="M101">
        <f>'[11]Cumulative Stats'!D95</f>
        <v>49</v>
      </c>
      <c r="N101">
        <f>'[11]Cumulative Stats'!E95</f>
        <v>9.8</v>
      </c>
      <c r="O101">
        <f>'[11]Cumulative Stats'!F95</f>
        <v>12</v>
      </c>
      <c r="P101">
        <f>'[11]Cumulative Stats'!G95</f>
        <v>1</v>
      </c>
      <c r="Q101">
        <f>'[11]Cumulative Stats'!H95</f>
        <v>0</v>
      </c>
    </row>
    <row r="102" spans="1:17" ht="12.75">
      <c r="A102" t="str">
        <f>'[12]Cumulative Stats'!A81</f>
        <v>Parker</v>
      </c>
      <c r="B102" s="11" t="s">
        <v>119</v>
      </c>
      <c r="C102">
        <f>'[12]Cumulative Stats'!C81</f>
        <v>2</v>
      </c>
      <c r="D102">
        <f>'[12]Cumulative Stats'!D81</f>
        <v>10</v>
      </c>
      <c r="E102">
        <f>'[12]Cumulative Stats'!E81</f>
        <v>5</v>
      </c>
      <c r="F102">
        <f>'[12]Cumulative Stats'!F81</f>
        <v>13</v>
      </c>
      <c r="G102">
        <f>'[12]Cumulative Stats'!G81</f>
        <v>0</v>
      </c>
      <c r="H102">
        <f>'[12]Cumulative Stats'!H81</f>
        <v>0</v>
      </c>
      <c r="J102" t="str">
        <f>'[11]Cumulative Stats'!A96</f>
        <v>Moore</v>
      </c>
      <c r="K102" s="11" t="s">
        <v>118</v>
      </c>
      <c r="L102">
        <f>'[11]Cumulative Stats'!C96</f>
        <v>5</v>
      </c>
      <c r="M102">
        <f>'[11]Cumulative Stats'!D96</f>
        <v>91</v>
      </c>
      <c r="N102">
        <f>'[11]Cumulative Stats'!E96</f>
        <v>18.2</v>
      </c>
      <c r="O102">
        <f>'[11]Cumulative Stats'!F96</f>
        <v>42</v>
      </c>
      <c r="P102">
        <f>'[11]Cumulative Stats'!G96</f>
        <v>1</v>
      </c>
      <c r="Q102">
        <f>'[11]Cumulative Stats'!H96</f>
        <v>0</v>
      </c>
    </row>
    <row r="103" spans="1:17" ht="12.75">
      <c r="A103" t="str">
        <f>'[6]Cumulative Stats'!A79</f>
        <v>McClanahan</v>
      </c>
      <c r="B103" s="11" t="s">
        <v>113</v>
      </c>
      <c r="C103">
        <f>'[6]Cumulative Stats'!C79</f>
        <v>7</v>
      </c>
      <c r="D103">
        <f>'[6]Cumulative Stats'!D79</f>
        <v>8</v>
      </c>
      <c r="E103">
        <f>'[6]Cumulative Stats'!E79</f>
        <v>1.1428571428571428</v>
      </c>
      <c r="F103">
        <f>'[6]Cumulative Stats'!F79</f>
        <v>8</v>
      </c>
      <c r="G103">
        <f>'[6]Cumulative Stats'!G79</f>
        <v>1</v>
      </c>
      <c r="H103">
        <f>'[6]Cumulative Stats'!H79</f>
        <v>0</v>
      </c>
      <c r="J103" t="str">
        <f>'[1]Cumulative Stats'!A86</f>
        <v>J. Otis</v>
      </c>
      <c r="K103" s="11" t="s">
        <v>108</v>
      </c>
      <c r="L103">
        <f>'[1]Cumulative Stats'!C86</f>
        <v>5</v>
      </c>
      <c r="M103">
        <f>'[1]Cumulative Stats'!D86</f>
        <v>21</v>
      </c>
      <c r="N103">
        <f>'[1]Cumulative Stats'!E86</f>
        <v>4.2</v>
      </c>
      <c r="O103">
        <f>'[1]Cumulative Stats'!F86</f>
        <v>10</v>
      </c>
      <c r="P103">
        <f>'[1]Cumulative Stats'!G86</f>
        <v>1</v>
      </c>
      <c r="Q103">
        <f>'[1]Cumulative Stats'!H86</f>
        <v>0</v>
      </c>
    </row>
    <row r="104" spans="1:17" ht="12.75">
      <c r="A104" t="str">
        <f>'[4]Cumulative Stats'!A82</f>
        <v>Carmichael</v>
      </c>
      <c r="B104" s="11" t="s">
        <v>111</v>
      </c>
      <c r="C104">
        <f>'[4]Cumulative Stats'!C82</f>
        <v>2</v>
      </c>
      <c r="D104">
        <f>'[4]Cumulative Stats'!D82</f>
        <v>8</v>
      </c>
      <c r="E104">
        <f>'[4]Cumulative Stats'!E82</f>
        <v>4</v>
      </c>
      <c r="F104">
        <f>'[4]Cumulative Stats'!F82</f>
        <v>7</v>
      </c>
      <c r="G104">
        <f>'[4]Cumulative Stats'!G82</f>
        <v>0</v>
      </c>
      <c r="H104">
        <f>'[4]Cumulative Stats'!H82</f>
        <v>0</v>
      </c>
      <c r="J104" t="str">
        <f>'[10]Cumulative Stats'!A97</f>
        <v>Baker</v>
      </c>
      <c r="K104" s="11" t="s">
        <v>117</v>
      </c>
      <c r="L104">
        <f>'[10]Cumulative Stats'!C97</f>
        <v>5</v>
      </c>
      <c r="M104">
        <f>'[10]Cumulative Stats'!D97</f>
        <v>79</v>
      </c>
      <c r="N104">
        <f>'[10]Cumulative Stats'!E97</f>
        <v>15.8</v>
      </c>
      <c r="O104">
        <f>'[10]Cumulative Stats'!F97</f>
        <v>28</v>
      </c>
      <c r="P104">
        <f>'[10]Cumulative Stats'!G97</f>
        <v>1</v>
      </c>
      <c r="Q104">
        <f>'[10]Cumulative Stats'!H97</f>
        <v>0</v>
      </c>
    </row>
    <row r="105" spans="1:17" ht="12.75">
      <c r="A105" t="str">
        <f>'[10]Cumulative Stats'!A83</f>
        <v>Jackson</v>
      </c>
      <c r="B105" s="11" t="s">
        <v>117</v>
      </c>
      <c r="C105">
        <f>'[10]Cumulative Stats'!C83</f>
        <v>2</v>
      </c>
      <c r="D105">
        <f>'[10]Cumulative Stats'!D83</f>
        <v>8</v>
      </c>
      <c r="E105">
        <f>'[10]Cumulative Stats'!E83</f>
        <v>4</v>
      </c>
      <c r="F105">
        <f>'[10]Cumulative Stats'!F83</f>
        <v>6</v>
      </c>
      <c r="G105">
        <f>'[10]Cumulative Stats'!G83</f>
        <v>0</v>
      </c>
      <c r="H105">
        <f>'[10]Cumulative Stats'!H83</f>
        <v>0</v>
      </c>
      <c r="J105" t="str">
        <f>'[9]Cumulative Stats'!A95</f>
        <v>Kelly</v>
      </c>
      <c r="K105" s="11" t="s">
        <v>116</v>
      </c>
      <c r="L105">
        <f>'[9]Cumulative Stats'!C95</f>
        <v>5</v>
      </c>
      <c r="M105">
        <f>'[9]Cumulative Stats'!D95</f>
        <v>50</v>
      </c>
      <c r="N105">
        <f>'[9]Cumulative Stats'!E95</f>
        <v>10</v>
      </c>
      <c r="O105">
        <f>'[9]Cumulative Stats'!F95</f>
        <v>16</v>
      </c>
      <c r="P105">
        <f>'[9]Cumulative Stats'!G95</f>
        <v>0</v>
      </c>
      <c r="Q105">
        <f>'[9]Cumulative Stats'!H95</f>
        <v>0</v>
      </c>
    </row>
    <row r="106" spans="1:17" ht="12.75">
      <c r="A106" t="str">
        <f>'[4]Cumulative Stats'!A79</f>
        <v>Oliver</v>
      </c>
      <c r="B106" s="11" t="s">
        <v>111</v>
      </c>
      <c r="C106">
        <f>'[4]Cumulative Stats'!C79</f>
        <v>9</v>
      </c>
      <c r="D106">
        <f>'[4]Cumulative Stats'!D79</f>
        <v>7</v>
      </c>
      <c r="E106">
        <f>'[4]Cumulative Stats'!E79</f>
        <v>0.7777777777777778</v>
      </c>
      <c r="F106">
        <f>'[4]Cumulative Stats'!F79</f>
        <v>7</v>
      </c>
      <c r="G106">
        <f>'[4]Cumulative Stats'!G79</f>
        <v>1</v>
      </c>
      <c r="H106">
        <f>'[4]Cumulative Stats'!H79</f>
        <v>0</v>
      </c>
      <c r="J106" t="str">
        <f>'[13]Cumulative Stats'!A94</f>
        <v>Stanback</v>
      </c>
      <c r="K106" s="11" t="s">
        <v>120</v>
      </c>
      <c r="L106">
        <f>'[13]Cumulative Stats'!C94</f>
        <v>5</v>
      </c>
      <c r="M106">
        <f>'[13]Cumulative Stats'!D94</f>
        <v>43</v>
      </c>
      <c r="N106">
        <f>'[13]Cumulative Stats'!E94</f>
        <v>8.6</v>
      </c>
      <c r="O106">
        <f>'[13]Cumulative Stats'!F94</f>
        <v>14</v>
      </c>
      <c r="P106">
        <f>'[13]Cumulative Stats'!G94</f>
        <v>0</v>
      </c>
      <c r="Q106">
        <f>'[13]Cumulative Stats'!H94</f>
        <v>0</v>
      </c>
    </row>
    <row r="107" spans="1:17" ht="12.75">
      <c r="A107" t="str">
        <f>'[8]Cumulative Stats'!A79</f>
        <v>Hadl</v>
      </c>
      <c r="B107" s="11" t="s">
        <v>115</v>
      </c>
      <c r="C107">
        <f>'[8]Cumulative Stats'!C79</f>
        <v>6</v>
      </c>
      <c r="D107">
        <f>'[8]Cumulative Stats'!D79</f>
        <v>7</v>
      </c>
      <c r="E107">
        <f>'[8]Cumulative Stats'!E79</f>
        <v>1.1666666666666667</v>
      </c>
      <c r="F107">
        <f>'[8]Cumulative Stats'!F79</f>
        <v>16</v>
      </c>
      <c r="G107">
        <f>'[8]Cumulative Stats'!G79</f>
        <v>0</v>
      </c>
      <c r="H107">
        <f>'[8]Cumulative Stats'!H79</f>
        <v>0</v>
      </c>
      <c r="J107" t="str">
        <f>'[9]Cumulative Stats'!A96</f>
        <v>I. Hill</v>
      </c>
      <c r="K107" s="11" t="s">
        <v>116</v>
      </c>
      <c r="L107">
        <f>'[9]Cumulative Stats'!C96</f>
        <v>5</v>
      </c>
      <c r="M107">
        <f>'[9]Cumulative Stats'!D96</f>
        <v>52</v>
      </c>
      <c r="N107">
        <f>'[9]Cumulative Stats'!E96</f>
        <v>10.4</v>
      </c>
      <c r="O107">
        <f>'[9]Cumulative Stats'!F96</f>
        <v>21</v>
      </c>
      <c r="P107">
        <f>'[9]Cumulative Stats'!G96</f>
        <v>0</v>
      </c>
      <c r="Q107">
        <f>'[9]Cumulative Stats'!H96</f>
        <v>0</v>
      </c>
    </row>
    <row r="108" spans="1:17" ht="12.75">
      <c r="A108" t="str">
        <f>'[12]Cumulative Stats'!A82</f>
        <v>Seal</v>
      </c>
      <c r="B108" s="11" t="s">
        <v>119</v>
      </c>
      <c r="C108">
        <f>'[12]Cumulative Stats'!C82</f>
        <v>2</v>
      </c>
      <c r="D108">
        <f>'[12]Cumulative Stats'!D82</f>
        <v>7</v>
      </c>
      <c r="E108">
        <f>'[12]Cumulative Stats'!E82</f>
        <v>3.5</v>
      </c>
      <c r="F108">
        <f>'[12]Cumulative Stats'!F82</f>
        <v>9</v>
      </c>
      <c r="G108">
        <f>'[12]Cumulative Stats'!G82</f>
        <v>0</v>
      </c>
      <c r="H108">
        <f>'[12]Cumulative Stats'!H82</f>
        <v>0</v>
      </c>
      <c r="J108" t="str">
        <f>'[12]Cumulative Stats'!A97</f>
        <v>McCullouch</v>
      </c>
      <c r="K108" s="11" t="s">
        <v>119</v>
      </c>
      <c r="L108">
        <f>'[12]Cumulative Stats'!C97</f>
        <v>4</v>
      </c>
      <c r="M108">
        <f>'[12]Cumulative Stats'!D97</f>
        <v>11</v>
      </c>
      <c r="N108">
        <f>'[12]Cumulative Stats'!E97</f>
        <v>2.75</v>
      </c>
      <c r="O108">
        <f>'[12]Cumulative Stats'!F97</f>
        <v>7</v>
      </c>
      <c r="P108">
        <f>'[12]Cumulative Stats'!G97</f>
        <v>0</v>
      </c>
      <c r="Q108">
        <f>'[12]Cumulative Stats'!H97</f>
        <v>0</v>
      </c>
    </row>
    <row r="109" spans="1:17" ht="12.75">
      <c r="A109" t="str">
        <f>'[9]Cumulative Stats'!A86</f>
        <v>Hodgins</v>
      </c>
      <c r="B109" s="11" t="s">
        <v>116</v>
      </c>
      <c r="C109">
        <f>'[9]Cumulative Stats'!C86</f>
        <v>1</v>
      </c>
      <c r="D109">
        <f>'[9]Cumulative Stats'!D86</f>
        <v>6</v>
      </c>
      <c r="E109">
        <f>'[9]Cumulative Stats'!E86</f>
        <v>6</v>
      </c>
      <c r="F109">
        <f>'[9]Cumulative Stats'!F86</f>
        <v>6</v>
      </c>
      <c r="G109">
        <f>'[9]Cumulative Stats'!G86</f>
        <v>0</v>
      </c>
      <c r="H109">
        <f>'[9]Cumulative Stats'!H86</f>
        <v>0</v>
      </c>
      <c r="J109" t="str">
        <f>'[9]Cumulative Stats'!A102</f>
        <v>C. Taylor</v>
      </c>
      <c r="K109" s="11" t="s">
        <v>116</v>
      </c>
      <c r="L109">
        <f>'[9]Cumulative Stats'!C102</f>
        <v>4</v>
      </c>
      <c r="M109">
        <f>'[9]Cumulative Stats'!D102</f>
        <v>42</v>
      </c>
      <c r="N109">
        <f>'[9]Cumulative Stats'!E102</f>
        <v>10.5</v>
      </c>
      <c r="O109">
        <f>'[9]Cumulative Stats'!F102</f>
        <v>19</v>
      </c>
      <c r="P109">
        <f>'[9]Cumulative Stats'!G102</f>
        <v>0</v>
      </c>
      <c r="Q109">
        <f>'[9]Cumulative Stats'!H102</f>
        <v>0</v>
      </c>
    </row>
    <row r="110" spans="1:17" ht="12.75">
      <c r="A110" t="str">
        <f>'[13]Cumulative Stats'!A82</f>
        <v>Tinker</v>
      </c>
      <c r="B110" s="11" t="s">
        <v>120</v>
      </c>
      <c r="C110">
        <f>'[13]Cumulative Stats'!C82</f>
        <v>1</v>
      </c>
      <c r="D110">
        <f>'[13]Cumulative Stats'!D82</f>
        <v>6</v>
      </c>
      <c r="E110">
        <f>'[13]Cumulative Stats'!E82</f>
        <v>6</v>
      </c>
      <c r="F110">
        <f>'[13]Cumulative Stats'!F82</f>
        <v>6</v>
      </c>
      <c r="G110">
        <f>'[13]Cumulative Stats'!G82</f>
        <v>0</v>
      </c>
      <c r="H110">
        <f>'[13]Cumulative Stats'!H82</f>
        <v>0</v>
      </c>
      <c r="J110" t="str">
        <f>'[8]Cumulative Stats'!A93</f>
        <v>Payne</v>
      </c>
      <c r="K110" s="11" t="s">
        <v>115</v>
      </c>
      <c r="L110">
        <f>'[8]Cumulative Stats'!C93</f>
        <v>4</v>
      </c>
      <c r="M110">
        <f>'[8]Cumulative Stats'!D93</f>
        <v>34</v>
      </c>
      <c r="N110">
        <f>'[8]Cumulative Stats'!E93</f>
        <v>8.5</v>
      </c>
      <c r="O110">
        <f>'[8]Cumulative Stats'!F93</f>
        <v>15</v>
      </c>
      <c r="P110">
        <f>'[8]Cumulative Stats'!G93</f>
        <v>0</v>
      </c>
      <c r="Q110">
        <f>'[8]Cumulative Stats'!H93</f>
        <v>0</v>
      </c>
    </row>
    <row r="111" spans="1:17" ht="12.75">
      <c r="A111" t="str">
        <f>'[6]Cumulative Stats'!A81</f>
        <v>Berry</v>
      </c>
      <c r="B111" s="11" t="s">
        <v>113</v>
      </c>
      <c r="C111">
        <f>'[6]Cumulative Stats'!C81</f>
        <v>3</v>
      </c>
      <c r="D111">
        <f>'[6]Cumulative Stats'!D81</f>
        <v>5</v>
      </c>
      <c r="E111">
        <f>'[6]Cumulative Stats'!E81</f>
        <v>1.6666666666666667</v>
      </c>
      <c r="F111">
        <f>'[6]Cumulative Stats'!F81</f>
        <v>6</v>
      </c>
      <c r="G111">
        <f>'[6]Cumulative Stats'!G81</f>
        <v>0</v>
      </c>
      <c r="H111">
        <f>'[6]Cumulative Stats'!H81</f>
        <v>0</v>
      </c>
      <c r="J111" t="str">
        <f>'[3]Cumulative Stats'!A95</f>
        <v>Houston</v>
      </c>
      <c r="K111" s="11" t="s">
        <v>110</v>
      </c>
      <c r="L111">
        <f>'[3]Cumulative Stats'!C95</f>
        <v>4</v>
      </c>
      <c r="M111">
        <f>'[3]Cumulative Stats'!D95</f>
        <v>24</v>
      </c>
      <c r="N111">
        <f>'[3]Cumulative Stats'!E95</f>
        <v>6</v>
      </c>
      <c r="O111">
        <f>'[3]Cumulative Stats'!F95</f>
        <v>12</v>
      </c>
      <c r="P111">
        <f>'[3]Cumulative Stats'!G95</f>
        <v>1</v>
      </c>
      <c r="Q111">
        <f>'[3]Cumulative Stats'!H95</f>
        <v>0</v>
      </c>
    </row>
    <row r="112" spans="1:17" ht="12.75">
      <c r="A112" t="str">
        <f>'[7]Cumulative Stats'!A83</f>
        <v>Walton</v>
      </c>
      <c r="B112" s="11" t="s">
        <v>114</v>
      </c>
      <c r="C112">
        <f>'[7]Cumulative Stats'!C83</f>
        <v>1</v>
      </c>
      <c r="D112">
        <f>'[7]Cumulative Stats'!D83</f>
        <v>5</v>
      </c>
      <c r="E112">
        <f>'[7]Cumulative Stats'!E83</f>
        <v>5</v>
      </c>
      <c r="F112">
        <f>'[7]Cumulative Stats'!F83</f>
        <v>5</v>
      </c>
      <c r="G112">
        <f>'[7]Cumulative Stats'!G83</f>
        <v>0</v>
      </c>
      <c r="H112">
        <f>'[7]Cumulative Stats'!H83</f>
        <v>0</v>
      </c>
      <c r="J112" t="str">
        <f>'[2]Cumulative Stats'!A94</f>
        <v>D. Thomas</v>
      </c>
      <c r="K112" s="11" t="s">
        <v>109</v>
      </c>
      <c r="L112">
        <f>'[2]Cumulative Stats'!C94</f>
        <v>4</v>
      </c>
      <c r="M112">
        <f>'[2]Cumulative Stats'!D94</f>
        <v>-7</v>
      </c>
      <c r="N112">
        <f>'[2]Cumulative Stats'!E94</f>
        <v>-1.75</v>
      </c>
      <c r="O112">
        <f>'[2]Cumulative Stats'!F94</f>
        <v>1</v>
      </c>
      <c r="P112">
        <f>'[2]Cumulative Stats'!G94</f>
        <v>0</v>
      </c>
      <c r="Q112">
        <f>'[2]Cumulative Stats'!H94</f>
        <v>0</v>
      </c>
    </row>
    <row r="113" spans="1:17" ht="12.75">
      <c r="A113" t="str">
        <f>'[4]Cumulative Stats'!A78</f>
        <v>Jackson</v>
      </c>
      <c r="B113" s="11" t="s">
        <v>111</v>
      </c>
      <c r="C113">
        <f>'[4]Cumulative Stats'!C78</f>
        <v>9</v>
      </c>
      <c r="D113">
        <f>'[4]Cumulative Stats'!D78</f>
        <v>4</v>
      </c>
      <c r="E113">
        <f>'[4]Cumulative Stats'!E78</f>
        <v>0.4444444444444444</v>
      </c>
      <c r="F113">
        <f>'[4]Cumulative Stats'!F78</f>
        <v>10</v>
      </c>
      <c r="G113">
        <f>'[4]Cumulative Stats'!G78</f>
        <v>0</v>
      </c>
      <c r="H113">
        <f>'[4]Cumulative Stats'!H78</f>
        <v>0</v>
      </c>
      <c r="J113" t="str">
        <f>'[6]Cumulative Stats'!A95</f>
        <v>Craig</v>
      </c>
      <c r="K113" s="11" t="s">
        <v>113</v>
      </c>
      <c r="L113">
        <f>'[6]Cumulative Stats'!C95</f>
        <v>4</v>
      </c>
      <c r="M113">
        <f>'[6]Cumulative Stats'!D95</f>
        <v>18</v>
      </c>
      <c r="N113">
        <f>'[6]Cumulative Stats'!E95</f>
        <v>4.5</v>
      </c>
      <c r="O113">
        <f>'[6]Cumulative Stats'!F95</f>
        <v>13</v>
      </c>
      <c r="P113">
        <f>'[6]Cumulative Stats'!G95</f>
        <v>1</v>
      </c>
      <c r="Q113">
        <f>'[6]Cumulative Stats'!H95</f>
        <v>0</v>
      </c>
    </row>
    <row r="114" spans="1:17" ht="12.75">
      <c r="A114" t="str">
        <f>'[12]Cumulative Stats'!A83</f>
        <v>Scott</v>
      </c>
      <c r="B114" s="11" t="s">
        <v>119</v>
      </c>
      <c r="C114">
        <f>'[12]Cumulative Stats'!C83</f>
        <v>4</v>
      </c>
      <c r="D114">
        <f>'[12]Cumulative Stats'!D83</f>
        <v>3</v>
      </c>
      <c r="E114">
        <f>'[12]Cumulative Stats'!E83</f>
        <v>0.75</v>
      </c>
      <c r="F114">
        <f>'[12]Cumulative Stats'!F83</f>
        <v>5</v>
      </c>
      <c r="G114">
        <f>'[12]Cumulative Stats'!G83</f>
        <v>0</v>
      </c>
      <c r="H114">
        <f>'[12]Cumulative Stats'!H83</f>
        <v>0</v>
      </c>
      <c r="J114" t="str">
        <f>'[10]Cumulative Stats'!A98</f>
        <v>Bryant</v>
      </c>
      <c r="K114" s="11" t="s">
        <v>117</v>
      </c>
      <c r="L114">
        <f>'[10]Cumulative Stats'!C98</f>
        <v>3</v>
      </c>
      <c r="M114">
        <f>'[10]Cumulative Stats'!D98</f>
        <v>31</v>
      </c>
      <c r="N114">
        <f>'[10]Cumulative Stats'!E98</f>
        <v>10.333333333333334</v>
      </c>
      <c r="O114">
        <f>'[10]Cumulative Stats'!F98</f>
        <v>12</v>
      </c>
      <c r="P114">
        <f>'[10]Cumulative Stats'!G98</f>
        <v>0</v>
      </c>
      <c r="Q114">
        <f>'[10]Cumulative Stats'!H98</f>
        <v>0</v>
      </c>
    </row>
    <row r="115" spans="1:17" ht="12.75">
      <c r="A115" t="str">
        <f>'[5]Cumulative Stats'!A78</f>
        <v>Morton</v>
      </c>
      <c r="B115" s="11" t="s">
        <v>112</v>
      </c>
      <c r="C115">
        <f>'[5]Cumulative Stats'!C78</f>
        <v>1</v>
      </c>
      <c r="D115">
        <f>'[5]Cumulative Stats'!D78</f>
        <v>3</v>
      </c>
      <c r="E115">
        <f>'[5]Cumulative Stats'!E78</f>
        <v>3</v>
      </c>
      <c r="F115">
        <f>'[5]Cumulative Stats'!F78</f>
        <v>3</v>
      </c>
      <c r="G115">
        <f>'[5]Cumulative Stats'!G78</f>
        <v>0</v>
      </c>
      <c r="H115">
        <f>'[5]Cumulative Stats'!H78</f>
        <v>0</v>
      </c>
      <c r="J115" t="str">
        <f>'[7]Cumulative Stats'!A95</f>
        <v>J. Jones</v>
      </c>
      <c r="K115" s="11" t="s">
        <v>114</v>
      </c>
      <c r="L115">
        <f>'[7]Cumulative Stats'!C95</f>
        <v>3</v>
      </c>
      <c r="M115">
        <f>'[7]Cumulative Stats'!D95</f>
        <v>14</v>
      </c>
      <c r="N115">
        <f>'[7]Cumulative Stats'!E95</f>
        <v>4.666666666666667</v>
      </c>
      <c r="O115">
        <f>'[7]Cumulative Stats'!F95</f>
        <v>18</v>
      </c>
      <c r="P115">
        <f>'[7]Cumulative Stats'!G95</f>
        <v>0</v>
      </c>
      <c r="Q115">
        <f>'[7]Cumulative Stats'!H95</f>
        <v>0</v>
      </c>
    </row>
    <row r="116" spans="1:17" ht="12.75">
      <c r="A116" t="str">
        <f>'[4]Cumulative Stats'!A81</f>
        <v>Boryla</v>
      </c>
      <c r="B116" s="11" t="s">
        <v>111</v>
      </c>
      <c r="C116">
        <f>'[4]Cumulative Stats'!C81</f>
        <v>2</v>
      </c>
      <c r="D116">
        <f>'[4]Cumulative Stats'!D81</f>
        <v>2</v>
      </c>
      <c r="E116">
        <f>'[4]Cumulative Stats'!E81</f>
        <v>1</v>
      </c>
      <c r="F116">
        <f>'[4]Cumulative Stats'!F81</f>
        <v>2</v>
      </c>
      <c r="G116">
        <f>'[4]Cumulative Stats'!G81</f>
        <v>0</v>
      </c>
      <c r="H116">
        <f>'[4]Cumulative Stats'!H81</f>
        <v>0</v>
      </c>
      <c r="J116" t="str">
        <f>'[6]Cumulative Stats'!A93</f>
        <v>Holland</v>
      </c>
      <c r="K116" s="11" t="s">
        <v>113</v>
      </c>
      <c r="L116">
        <f>'[6]Cumulative Stats'!C93</f>
        <v>3</v>
      </c>
      <c r="M116">
        <f>'[6]Cumulative Stats'!D93</f>
        <v>34</v>
      </c>
      <c r="N116">
        <f>'[6]Cumulative Stats'!E93</f>
        <v>11.333333333333334</v>
      </c>
      <c r="O116">
        <f>'[6]Cumulative Stats'!F93</f>
        <v>18</v>
      </c>
      <c r="P116">
        <f>'[6]Cumulative Stats'!G93</f>
        <v>1</v>
      </c>
      <c r="Q116">
        <f>'[6]Cumulative Stats'!H93</f>
        <v>0</v>
      </c>
    </row>
    <row r="117" spans="1:17" ht="12.75">
      <c r="A117" t="str">
        <f>'[13]Cumulative Stats'!A81</f>
        <v>Sullivan</v>
      </c>
      <c r="B117" s="11" t="s">
        <v>120</v>
      </c>
      <c r="C117">
        <f>'[13]Cumulative Stats'!C81</f>
        <v>1</v>
      </c>
      <c r="D117">
        <f>'[13]Cumulative Stats'!D81</f>
        <v>2</v>
      </c>
      <c r="E117">
        <f>'[13]Cumulative Stats'!E81</f>
        <v>2</v>
      </c>
      <c r="F117">
        <f>'[13]Cumulative Stats'!F81</f>
        <v>2</v>
      </c>
      <c r="G117">
        <f>'[13]Cumulative Stats'!G81</f>
        <v>0</v>
      </c>
      <c r="H117">
        <f>'[13]Cumulative Stats'!H81</f>
        <v>0</v>
      </c>
      <c r="J117" t="str">
        <f>'[12]Cumulative Stats'!A94</f>
        <v>DeGrenier</v>
      </c>
      <c r="K117" s="11" t="s">
        <v>119</v>
      </c>
      <c r="L117">
        <f>'[12]Cumulative Stats'!C94</f>
        <v>3</v>
      </c>
      <c r="M117">
        <f>'[12]Cumulative Stats'!D94</f>
        <v>28</v>
      </c>
      <c r="N117">
        <f>'[12]Cumulative Stats'!E94</f>
        <v>9.333333333333334</v>
      </c>
      <c r="O117">
        <f>'[12]Cumulative Stats'!F94</f>
        <v>11</v>
      </c>
      <c r="P117">
        <f>'[12]Cumulative Stats'!G94</f>
        <v>0</v>
      </c>
      <c r="Q117">
        <f>'[12]Cumulative Stats'!H94</f>
        <v>0</v>
      </c>
    </row>
    <row r="118" spans="1:17" ht="12.75">
      <c r="A118" t="str">
        <f>'[3]Cumulative Stats'!A81</f>
        <v>Longley</v>
      </c>
      <c r="B118" s="11" t="s">
        <v>110</v>
      </c>
      <c r="C118">
        <f>'[3]Cumulative Stats'!C81</f>
        <v>1</v>
      </c>
      <c r="D118">
        <f>'[3]Cumulative Stats'!D81</f>
        <v>2</v>
      </c>
      <c r="E118">
        <f>'[3]Cumulative Stats'!E81</f>
        <v>2</v>
      </c>
      <c r="F118">
        <f>'[3]Cumulative Stats'!F81</f>
        <v>2</v>
      </c>
      <c r="G118">
        <f>'[3]Cumulative Stats'!G81</f>
        <v>0</v>
      </c>
      <c r="H118">
        <f>'[3]Cumulative Stats'!H81</f>
        <v>0</v>
      </c>
      <c r="J118" t="str">
        <f>'[6]Cumulative Stats'!A92</f>
        <v>Brown</v>
      </c>
      <c r="K118" s="11" t="s">
        <v>113</v>
      </c>
      <c r="L118">
        <f>'[6]Cumulative Stats'!C92</f>
        <v>3</v>
      </c>
      <c r="M118">
        <f>'[6]Cumulative Stats'!D92</f>
        <v>44</v>
      </c>
      <c r="N118">
        <f>'[6]Cumulative Stats'!E92</f>
        <v>14.666666666666666</v>
      </c>
      <c r="O118">
        <f>'[6]Cumulative Stats'!F92</f>
        <v>35</v>
      </c>
      <c r="P118">
        <f>'[6]Cumulative Stats'!G92</f>
        <v>0</v>
      </c>
      <c r="Q118">
        <f>'[6]Cumulative Stats'!H92</f>
        <v>0</v>
      </c>
    </row>
    <row r="119" spans="1:17" ht="12.75">
      <c r="A119" t="str">
        <f>'[3]Cumulative Stats'!A82</f>
        <v>Pearson</v>
      </c>
      <c r="B119" s="11" t="s">
        <v>110</v>
      </c>
      <c r="C119">
        <f>'[3]Cumulative Stats'!C82</f>
        <v>3</v>
      </c>
      <c r="D119">
        <f>'[3]Cumulative Stats'!D82</f>
        <v>1</v>
      </c>
      <c r="E119">
        <f>'[3]Cumulative Stats'!E82</f>
        <v>0.3333333333333333</v>
      </c>
      <c r="F119">
        <f>'[3]Cumulative Stats'!F82</f>
        <v>5</v>
      </c>
      <c r="G119">
        <f>'[3]Cumulative Stats'!G82</f>
        <v>0</v>
      </c>
      <c r="H119">
        <f>'[3]Cumulative Stats'!H82</f>
        <v>0</v>
      </c>
      <c r="J119" t="str">
        <f>'[10]Cumulative Stats'!A96</f>
        <v>Cappelletti</v>
      </c>
      <c r="K119" s="11" t="s">
        <v>117</v>
      </c>
      <c r="L119">
        <f>'[10]Cumulative Stats'!C96</f>
        <v>3</v>
      </c>
      <c r="M119">
        <f>'[10]Cumulative Stats'!D96</f>
        <v>8</v>
      </c>
      <c r="N119">
        <f>'[10]Cumulative Stats'!E96</f>
        <v>2.6666666666666665</v>
      </c>
      <c r="O119">
        <f>'[10]Cumulative Stats'!F96</f>
        <v>9</v>
      </c>
      <c r="P119">
        <f>'[10]Cumulative Stats'!G96</f>
        <v>0</v>
      </c>
      <c r="Q119">
        <f>'[10]Cumulative Stats'!H96</f>
        <v>0</v>
      </c>
    </row>
    <row r="120" spans="1:17" ht="12.75">
      <c r="A120" t="str">
        <f>'[5]Cumulative Stats'!A80</f>
        <v>Snead</v>
      </c>
      <c r="B120" s="11" t="s">
        <v>112</v>
      </c>
      <c r="C120">
        <f>'[5]Cumulative Stats'!C80</f>
        <v>1</v>
      </c>
      <c r="D120">
        <f>'[5]Cumulative Stats'!D80</f>
        <v>1</v>
      </c>
      <c r="E120">
        <f>'[5]Cumulative Stats'!E80</f>
        <v>1</v>
      </c>
      <c r="F120">
        <f>'[5]Cumulative Stats'!F80</f>
        <v>1</v>
      </c>
      <c r="G120">
        <f>'[5]Cumulative Stats'!G80</f>
        <v>0</v>
      </c>
      <c r="H120">
        <f>'[5]Cumulative Stats'!H80</f>
        <v>0</v>
      </c>
      <c r="J120" t="str">
        <f>'[6]Cumulative Stats'!A91</f>
        <v>McCullom</v>
      </c>
      <c r="K120" s="11" t="s">
        <v>113</v>
      </c>
      <c r="L120">
        <f>'[6]Cumulative Stats'!C91</f>
        <v>3</v>
      </c>
      <c r="M120">
        <f>'[6]Cumulative Stats'!D91</f>
        <v>61</v>
      </c>
      <c r="N120">
        <f>'[6]Cumulative Stats'!E91</f>
        <v>20.333333333333332</v>
      </c>
      <c r="O120">
        <f>'[6]Cumulative Stats'!F91</f>
        <v>22</v>
      </c>
      <c r="P120">
        <f>'[6]Cumulative Stats'!G91</f>
        <v>1</v>
      </c>
      <c r="Q120">
        <f>'[6]Cumulative Stats'!H91</f>
        <v>0</v>
      </c>
    </row>
    <row r="121" spans="1:17" ht="12.75">
      <c r="A121" t="str">
        <f>'[3]Cumulative Stats'!A83</f>
        <v>G. Richards</v>
      </c>
      <c r="B121" s="11" t="s">
        <v>110</v>
      </c>
      <c r="C121">
        <f>'[3]Cumulative Stats'!C83</f>
        <v>1</v>
      </c>
      <c r="D121">
        <f>'[3]Cumulative Stats'!D83</f>
        <v>0</v>
      </c>
      <c r="E121">
        <f>'[3]Cumulative Stats'!E83</f>
        <v>0</v>
      </c>
      <c r="F121">
        <f>'[3]Cumulative Stats'!F83</f>
        <v>0</v>
      </c>
      <c r="G121">
        <f>'[3]Cumulative Stats'!G83</f>
        <v>0</v>
      </c>
      <c r="H121">
        <f>'[3]Cumulative Stats'!H83</f>
        <v>0</v>
      </c>
      <c r="J121" t="str">
        <f>'[12]Cumulative Stats'!A92</f>
        <v>McNeill</v>
      </c>
      <c r="K121" s="11" t="s">
        <v>119</v>
      </c>
      <c r="L121">
        <f>'[12]Cumulative Stats'!C92</f>
        <v>3</v>
      </c>
      <c r="M121">
        <f>'[12]Cumulative Stats'!D92</f>
        <v>62</v>
      </c>
      <c r="N121">
        <f>'[12]Cumulative Stats'!E92</f>
        <v>20.666666666666668</v>
      </c>
      <c r="O121">
        <f>'[12]Cumulative Stats'!F92</f>
        <v>30</v>
      </c>
      <c r="P121">
        <f>'[12]Cumulative Stats'!G92</f>
        <v>0</v>
      </c>
      <c r="Q121">
        <f>'[12]Cumulative Stats'!H92</f>
        <v>0</v>
      </c>
    </row>
    <row r="122" spans="1:17" ht="12.75">
      <c r="A122" t="str">
        <f>'[11]Cumulative Stats'!A80</f>
        <v>G. Washington</v>
      </c>
      <c r="B122" s="11" t="s">
        <v>118</v>
      </c>
      <c r="C122">
        <f>'[11]Cumulative Stats'!C80</f>
        <v>1</v>
      </c>
      <c r="D122">
        <f>'[11]Cumulative Stats'!D80</f>
        <v>0</v>
      </c>
      <c r="E122">
        <f>'[11]Cumulative Stats'!E80</f>
        <v>0</v>
      </c>
      <c r="F122">
        <f>'[11]Cumulative Stats'!F80</f>
        <v>0</v>
      </c>
      <c r="G122">
        <f>'[11]Cumulative Stats'!G80</f>
        <v>0</v>
      </c>
      <c r="H122">
        <f>'[11]Cumulative Stats'!H80</f>
        <v>0</v>
      </c>
      <c r="J122" t="str">
        <f>'[12]Cumulative Stats'!A98</f>
        <v>Thomas</v>
      </c>
      <c r="K122" s="11" t="s">
        <v>119</v>
      </c>
      <c r="L122">
        <f>'[12]Cumulative Stats'!C98</f>
        <v>3</v>
      </c>
      <c r="M122">
        <f>'[12]Cumulative Stats'!D98</f>
        <v>6</v>
      </c>
      <c r="N122">
        <f>'[12]Cumulative Stats'!E98</f>
        <v>2</v>
      </c>
      <c r="O122">
        <f>'[12]Cumulative Stats'!F98</f>
        <v>6</v>
      </c>
      <c r="P122">
        <f>'[12]Cumulative Stats'!G98</f>
        <v>0</v>
      </c>
      <c r="Q122">
        <f>'[12]Cumulative Stats'!H98</f>
        <v>0</v>
      </c>
    </row>
    <row r="123" spans="1:17" ht="12.75">
      <c r="A123" t="str">
        <f>'[11]Cumulative Stats'!A83</f>
        <v>Morrison</v>
      </c>
      <c r="B123" s="11" t="s">
        <v>118</v>
      </c>
      <c r="C123">
        <f>'[11]Cumulative Stats'!C83</f>
        <v>1</v>
      </c>
      <c r="D123">
        <f>'[11]Cumulative Stats'!D83</f>
        <v>0</v>
      </c>
      <c r="E123">
        <f>'[11]Cumulative Stats'!E83</f>
        <v>0</v>
      </c>
      <c r="F123">
        <f>'[11]Cumulative Stats'!F83</f>
        <v>0</v>
      </c>
      <c r="G123">
        <f>'[11]Cumulative Stats'!G83</f>
        <v>0</v>
      </c>
      <c r="H123">
        <f>'[11]Cumulative Stats'!H83</f>
        <v>0</v>
      </c>
      <c r="J123" t="str">
        <f>'[2]Cumulative Stats'!A97</f>
        <v>Evans</v>
      </c>
      <c r="K123" s="11" t="s">
        <v>109</v>
      </c>
      <c r="L123">
        <f>'[2]Cumulative Stats'!C97</f>
        <v>2</v>
      </c>
      <c r="M123">
        <f>'[2]Cumulative Stats'!D97</f>
        <v>47</v>
      </c>
      <c r="N123">
        <f>'[2]Cumulative Stats'!E97</f>
        <v>23.5</v>
      </c>
      <c r="O123">
        <f>'[2]Cumulative Stats'!F97</f>
        <v>30</v>
      </c>
      <c r="P123">
        <f>'[2]Cumulative Stats'!G97</f>
        <v>0</v>
      </c>
      <c r="Q123">
        <f>'[2]Cumulative Stats'!H97</f>
        <v>0</v>
      </c>
    </row>
    <row r="124" spans="1:17" ht="12.75">
      <c r="A124" t="str">
        <f>'[9]Cumulative Stats'!A83</f>
        <v>Pagac</v>
      </c>
      <c r="B124" s="11" t="s">
        <v>116</v>
      </c>
      <c r="C124">
        <f>'[9]Cumulative Stats'!C83</f>
        <v>1</v>
      </c>
      <c r="D124">
        <f>'[9]Cumulative Stats'!D83</f>
        <v>-1</v>
      </c>
      <c r="E124">
        <f>'[9]Cumulative Stats'!E83</f>
        <v>-1</v>
      </c>
      <c r="F124">
        <f>'[9]Cumulative Stats'!F83</f>
        <v>0</v>
      </c>
      <c r="G124">
        <f>'[9]Cumulative Stats'!G83</f>
        <v>0</v>
      </c>
      <c r="H124">
        <f>'[9]Cumulative Stats'!H83</f>
        <v>0</v>
      </c>
      <c r="J124" t="str">
        <f>'[5]Cumulative Stats'!A94</f>
        <v>Glass</v>
      </c>
      <c r="K124" s="11" t="s">
        <v>112</v>
      </c>
      <c r="L124">
        <f>'[5]Cumulative Stats'!C94</f>
        <v>2</v>
      </c>
      <c r="M124">
        <f>'[5]Cumulative Stats'!D94</f>
        <v>18</v>
      </c>
      <c r="N124">
        <f>'[5]Cumulative Stats'!E94</f>
        <v>9</v>
      </c>
      <c r="O124">
        <f>'[5]Cumulative Stats'!F94</f>
        <v>10</v>
      </c>
      <c r="P124">
        <f>'[5]Cumulative Stats'!G94</f>
        <v>0</v>
      </c>
      <c r="Q124">
        <f>'[5]Cumulative Stats'!H94</f>
        <v>0</v>
      </c>
    </row>
    <row r="125" spans="1:17" ht="12.75">
      <c r="A125" t="str">
        <f>'[13]Cumulative Stats'!A83</f>
        <v>McQuilken</v>
      </c>
      <c r="B125" s="11" t="s">
        <v>120</v>
      </c>
      <c r="C125">
        <f>'[13]Cumulative Stats'!C83</f>
        <v>1</v>
      </c>
      <c r="D125">
        <f>'[13]Cumulative Stats'!D83</f>
        <v>-1</v>
      </c>
      <c r="E125">
        <f>'[13]Cumulative Stats'!E83</f>
        <v>-1</v>
      </c>
      <c r="F125">
        <f>'[13]Cumulative Stats'!F83</f>
        <v>0</v>
      </c>
      <c r="G125">
        <f>'[13]Cumulative Stats'!G83</f>
        <v>0</v>
      </c>
      <c r="H125">
        <f>'[13]Cumulative Stats'!H83</f>
        <v>0</v>
      </c>
      <c r="J125" t="str">
        <f>'[3]Cumulative Stats'!A98</f>
        <v>Strayhorn</v>
      </c>
      <c r="K125" s="11" t="s">
        <v>110</v>
      </c>
      <c r="L125">
        <f>'[3]Cumulative Stats'!C98</f>
        <v>2</v>
      </c>
      <c r="M125">
        <f>'[3]Cumulative Stats'!D98</f>
        <v>9</v>
      </c>
      <c r="N125">
        <f>'[3]Cumulative Stats'!E98</f>
        <v>4.5</v>
      </c>
      <c r="O125">
        <f>'[3]Cumulative Stats'!F98</f>
        <v>6</v>
      </c>
      <c r="P125">
        <f>'[3]Cumulative Stats'!G98</f>
        <v>0</v>
      </c>
      <c r="Q125">
        <f>'[3]Cumulative Stats'!H98</f>
        <v>0</v>
      </c>
    </row>
    <row r="126" spans="1:17" ht="12.75">
      <c r="A126" t="str">
        <f>'[7]Cumulative Stats'!A82</f>
        <v>Zofko</v>
      </c>
      <c r="B126" s="11" t="s">
        <v>114</v>
      </c>
      <c r="C126">
        <f>'[7]Cumulative Stats'!C82</f>
        <v>3</v>
      </c>
      <c r="D126">
        <f>'[7]Cumulative Stats'!D82</f>
        <v>-2</v>
      </c>
      <c r="E126">
        <f>'[7]Cumulative Stats'!E82</f>
        <v>-0.6666666666666666</v>
      </c>
      <c r="F126">
        <f>'[7]Cumulative Stats'!F82</f>
        <v>1</v>
      </c>
      <c r="G126">
        <f>'[7]Cumulative Stats'!G82</f>
        <v>0</v>
      </c>
      <c r="H126">
        <f>'[7]Cumulative Stats'!H82</f>
        <v>0</v>
      </c>
      <c r="J126" t="str">
        <f>'[1]Cumulative Stats'!A90</f>
        <v>Hammond</v>
      </c>
      <c r="K126" s="11" t="s">
        <v>108</v>
      </c>
      <c r="L126">
        <f>'[1]Cumulative Stats'!C90</f>
        <v>1</v>
      </c>
      <c r="M126">
        <f>'[1]Cumulative Stats'!D90</f>
        <v>5</v>
      </c>
      <c r="N126">
        <f>'[1]Cumulative Stats'!E90</f>
        <v>5</v>
      </c>
      <c r="O126">
        <f>'[1]Cumulative Stats'!F90</f>
        <v>5</v>
      </c>
      <c r="P126">
        <f>'[1]Cumulative Stats'!G90</f>
        <v>1</v>
      </c>
      <c r="Q126">
        <f>'[1]Cumulative Stats'!H90</f>
        <v>0</v>
      </c>
    </row>
    <row r="127" spans="1:17" ht="12.75">
      <c r="A127" t="str">
        <f>'[8]Cumulative Stats'!A81</f>
        <v>Concannon</v>
      </c>
      <c r="B127" s="11" t="s">
        <v>115</v>
      </c>
      <c r="C127">
        <f>'[8]Cumulative Stats'!C81</f>
        <v>2</v>
      </c>
      <c r="D127">
        <f>'[8]Cumulative Stats'!D81</f>
        <v>-2</v>
      </c>
      <c r="E127">
        <f>'[8]Cumulative Stats'!E81</f>
        <v>-1</v>
      </c>
      <c r="F127">
        <f>'[8]Cumulative Stats'!F81</f>
        <v>3</v>
      </c>
      <c r="G127">
        <f>'[8]Cumulative Stats'!G81</f>
        <v>0</v>
      </c>
      <c r="H127">
        <f>'[8]Cumulative Stats'!H81</f>
        <v>0</v>
      </c>
      <c r="J127" t="str">
        <f>'[7]Cumulative Stats'!A100</f>
        <v>Munson</v>
      </c>
      <c r="K127" s="11" t="s">
        <v>114</v>
      </c>
      <c r="L127">
        <f>'[7]Cumulative Stats'!C100</f>
        <v>1</v>
      </c>
      <c r="M127">
        <f>'[7]Cumulative Stats'!D100</f>
        <v>6</v>
      </c>
      <c r="N127">
        <f>'[7]Cumulative Stats'!E100</f>
        <v>6</v>
      </c>
      <c r="O127">
        <f>'[7]Cumulative Stats'!F100</f>
        <v>6</v>
      </c>
      <c r="P127">
        <f>'[7]Cumulative Stats'!G100</f>
        <v>0</v>
      </c>
      <c r="Q127">
        <f>'[7]Cumulative Stats'!H100</f>
        <v>0</v>
      </c>
    </row>
    <row r="128" spans="1:17" ht="12.75">
      <c r="A128" t="str">
        <f>'[9]Cumulative Stats'!A82</f>
        <v>Wade</v>
      </c>
      <c r="B128" s="11" t="s">
        <v>116</v>
      </c>
      <c r="C128">
        <f>'[9]Cumulative Stats'!C82</f>
        <v>1</v>
      </c>
      <c r="D128">
        <f>'[9]Cumulative Stats'!D82</f>
        <v>-3</v>
      </c>
      <c r="E128">
        <f>'[9]Cumulative Stats'!E82</f>
        <v>-3</v>
      </c>
      <c r="F128">
        <f>'[9]Cumulative Stats'!F82</f>
        <v>0</v>
      </c>
      <c r="G128">
        <f>'[9]Cumulative Stats'!G82</f>
        <v>0</v>
      </c>
      <c r="H128">
        <f>'[9]Cumulative Stats'!H82</f>
        <v>0</v>
      </c>
      <c r="J128" t="str">
        <f>'[8]Cumulative Stats'!A92</f>
        <v>Goodman</v>
      </c>
      <c r="K128" s="11" t="s">
        <v>115</v>
      </c>
      <c r="L128">
        <f>'[8]Cumulative Stats'!C92</f>
        <v>1</v>
      </c>
      <c r="M128">
        <f>'[8]Cumulative Stats'!D92</f>
        <v>-1</v>
      </c>
      <c r="N128">
        <f>'[8]Cumulative Stats'!E92</f>
        <v>-1</v>
      </c>
      <c r="O128">
        <f>'[8]Cumulative Stats'!F92</f>
        <v>0</v>
      </c>
      <c r="P128">
        <f>'[8]Cumulative Stats'!G92</f>
        <v>0</v>
      </c>
      <c r="Q128">
        <f>'[8]Cumulative Stats'!H92</f>
        <v>0</v>
      </c>
    </row>
    <row r="129" spans="1:17" ht="12.75">
      <c r="A129" t="str">
        <f>'[2]Cumulative Stats'!A80</f>
        <v>Jurgensen</v>
      </c>
      <c r="B129" s="11" t="s">
        <v>109</v>
      </c>
      <c r="C129">
        <f>'[2]Cumulative Stats'!C80</f>
        <v>6</v>
      </c>
      <c r="D129">
        <f>'[2]Cumulative Stats'!D80</f>
        <v>-6</v>
      </c>
      <c r="E129">
        <f>'[2]Cumulative Stats'!E80</f>
        <v>-1</v>
      </c>
      <c r="F129">
        <f>'[2]Cumulative Stats'!F80</f>
        <v>2</v>
      </c>
      <c r="G129">
        <f>'[2]Cumulative Stats'!G80</f>
        <v>0</v>
      </c>
      <c r="H129">
        <f>'[2]Cumulative Stats'!H80</f>
        <v>0</v>
      </c>
      <c r="J129" t="str">
        <f>'[1]Cumulative Stats'!A89</f>
        <v>Willard</v>
      </c>
      <c r="K129" s="11" t="s">
        <v>108</v>
      </c>
      <c r="L129">
        <f>'[1]Cumulative Stats'!C89</f>
        <v>1</v>
      </c>
      <c r="M129">
        <f>'[1]Cumulative Stats'!D89</f>
        <v>20</v>
      </c>
      <c r="N129">
        <f>'[1]Cumulative Stats'!E89</f>
        <v>20</v>
      </c>
      <c r="O129">
        <f>'[1]Cumulative Stats'!F89</f>
        <v>20</v>
      </c>
      <c r="P129">
        <f>'[1]Cumulative Stats'!G89</f>
        <v>1</v>
      </c>
      <c r="Q129">
        <f>'[1]Cumulative Stats'!H89</f>
        <v>0</v>
      </c>
    </row>
    <row r="130" spans="1:17" ht="12.75">
      <c r="A130" t="str">
        <f>'[5]Cumulative Stats'!A82</f>
        <v>Rhodes</v>
      </c>
      <c r="B130" s="11" t="s">
        <v>112</v>
      </c>
      <c r="C130">
        <f>'[5]Cumulative Stats'!C82</f>
        <v>1</v>
      </c>
      <c r="D130">
        <f>'[5]Cumulative Stats'!D82</f>
        <v>-7</v>
      </c>
      <c r="E130">
        <f>'[5]Cumulative Stats'!E82</f>
        <v>-7</v>
      </c>
      <c r="F130">
        <f>'[5]Cumulative Stats'!F82</f>
        <v>0</v>
      </c>
      <c r="G130">
        <f>'[5]Cumulative Stats'!G82</f>
        <v>0</v>
      </c>
      <c r="H130">
        <f>'[5]Cumulative Stats'!H82</f>
        <v>0</v>
      </c>
      <c r="J130" t="str">
        <f>'[7]Cumulative Stats'!A96</f>
        <v>Bussey</v>
      </c>
      <c r="K130" s="11" t="s">
        <v>114</v>
      </c>
      <c r="L130">
        <f>'[7]Cumulative Stats'!C96</f>
        <v>1</v>
      </c>
      <c r="M130">
        <f>'[7]Cumulative Stats'!D96</f>
        <v>6</v>
      </c>
      <c r="N130">
        <f>'[7]Cumulative Stats'!E96</f>
        <v>6</v>
      </c>
      <c r="O130">
        <f>'[7]Cumulative Stats'!F96</f>
        <v>6</v>
      </c>
      <c r="P130">
        <f>'[7]Cumulative Stats'!G96</f>
        <v>0</v>
      </c>
      <c r="Q130">
        <f>'[7]Cumulative Stats'!H96</f>
        <v>0</v>
      </c>
    </row>
    <row r="131" spans="1:17" ht="12.75">
      <c r="A131" t="str">
        <f>'[2]Cumulative Stats'!A82</f>
        <v>C. Taylor</v>
      </c>
      <c r="B131" s="11" t="s">
        <v>109</v>
      </c>
      <c r="C131">
        <f>'[2]Cumulative Stats'!C82</f>
        <v>1</v>
      </c>
      <c r="D131">
        <f>'[2]Cumulative Stats'!D82</f>
        <v>-7</v>
      </c>
      <c r="E131">
        <f>'[2]Cumulative Stats'!E82</f>
        <v>-7</v>
      </c>
      <c r="F131">
        <f>'[2]Cumulative Stats'!F82</f>
        <v>0</v>
      </c>
      <c r="G131">
        <f>'[2]Cumulative Stats'!G82</f>
        <v>0</v>
      </c>
      <c r="H131">
        <f>'[2]Cumulative Stats'!H82</f>
        <v>0</v>
      </c>
      <c r="J131" t="str">
        <f>'[7]Cumulative Stats'!A97</f>
        <v>Crosswhite</v>
      </c>
      <c r="K131" s="11" t="s">
        <v>114</v>
      </c>
      <c r="L131">
        <f>'[7]Cumulative Stats'!C97</f>
        <v>1</v>
      </c>
      <c r="M131">
        <f>'[7]Cumulative Stats'!D97</f>
        <v>5</v>
      </c>
      <c r="N131">
        <f>'[7]Cumulative Stats'!E97</f>
        <v>5</v>
      </c>
      <c r="O131">
        <f>'[7]Cumulative Stats'!F97</f>
        <v>5</v>
      </c>
      <c r="P131">
        <f>'[7]Cumulative Stats'!G97</f>
        <v>0</v>
      </c>
      <c r="Q131">
        <f>'[7]Cumulative Stats'!H97</f>
        <v>0</v>
      </c>
    </row>
    <row r="132" spans="1:17" ht="12.75">
      <c r="A132" t="str">
        <f>'[2]Cumulative Stats'!A84</f>
        <v>Grant</v>
      </c>
      <c r="B132" s="11" t="s">
        <v>109</v>
      </c>
      <c r="C132">
        <f>'[2]Cumulative Stats'!C84</f>
        <v>2</v>
      </c>
      <c r="D132">
        <f>'[2]Cumulative Stats'!D84</f>
        <v>-12</v>
      </c>
      <c r="E132">
        <f>'[2]Cumulative Stats'!E84</f>
        <v>-6</v>
      </c>
      <c r="F132">
        <f>'[2]Cumulative Stats'!F84</f>
        <v>-3</v>
      </c>
      <c r="G132">
        <f>'[2]Cumulative Stats'!G84</f>
        <v>0</v>
      </c>
      <c r="H132">
        <f>'[2]Cumulative Stats'!H84</f>
        <v>0</v>
      </c>
      <c r="J132" t="str">
        <f>'[13]Cumulative Stats'!A97</f>
        <v>Tinker</v>
      </c>
      <c r="K132" s="11" t="s">
        <v>120</v>
      </c>
      <c r="L132">
        <f>'[13]Cumulative Stats'!C97</f>
        <v>1</v>
      </c>
      <c r="M132">
        <f>'[13]Cumulative Stats'!D97</f>
        <v>13</v>
      </c>
      <c r="N132">
        <f>'[13]Cumulative Stats'!E97</f>
        <v>13</v>
      </c>
      <c r="O132">
        <f>'[13]Cumulative Stats'!F97</f>
        <v>13</v>
      </c>
      <c r="P132">
        <f>'[13]Cumulative Stats'!G97</f>
        <v>0</v>
      </c>
      <c r="Q132">
        <f>'[13]Cumulative Stats'!H97</f>
        <v>0</v>
      </c>
    </row>
    <row r="133" spans="2:11" ht="12.75">
      <c r="B133" s="11"/>
      <c r="K133" s="11"/>
    </row>
    <row r="134" spans="2:11" ht="12.75">
      <c r="B134" s="11"/>
      <c r="K134" s="11"/>
    </row>
    <row r="135" spans="2:11" ht="12.75">
      <c r="B135" s="11"/>
      <c r="K135" s="11"/>
    </row>
    <row r="136" spans="2:11" ht="12.75">
      <c r="B136" s="11"/>
      <c r="K136" s="11"/>
    </row>
    <row r="137" spans="2:11" ht="12.75">
      <c r="B137" s="11"/>
      <c r="K137" s="11"/>
    </row>
    <row r="138" spans="2:11" ht="12.75">
      <c r="B138" s="11"/>
      <c r="K138" s="11"/>
    </row>
    <row r="139" spans="2:11" ht="12.75">
      <c r="B139" s="11"/>
      <c r="K139" s="11"/>
    </row>
    <row r="140" spans="2:11" ht="12.75">
      <c r="B140" s="11"/>
      <c r="K140" s="11"/>
    </row>
    <row r="141" spans="2:11" ht="12.75">
      <c r="B141" s="11"/>
      <c r="K141" s="11"/>
    </row>
    <row r="142" spans="2:11" ht="12.75">
      <c r="B142" s="11"/>
      <c r="K142" s="11"/>
    </row>
    <row r="143" spans="2:11" ht="12.75">
      <c r="B143" s="11"/>
      <c r="K143" s="11"/>
    </row>
    <row r="144" spans="2:11" ht="12.75">
      <c r="B144" s="11"/>
      <c r="K144" s="11"/>
    </row>
    <row r="145" spans="2:11" ht="12.75">
      <c r="B145" s="11"/>
      <c r="K145" s="11"/>
    </row>
    <row r="146" spans="2:11" ht="12.75">
      <c r="B146" s="11"/>
      <c r="K146" s="11"/>
    </row>
    <row r="147" spans="2:11" ht="12.75">
      <c r="B147" s="11"/>
      <c r="K147" s="11"/>
    </row>
    <row r="148" spans="2:11" ht="12.75">
      <c r="B148" s="11"/>
      <c r="K148" s="11"/>
    </row>
    <row r="149" spans="2:11" ht="12.75">
      <c r="B149" s="11"/>
      <c r="K149" s="11"/>
    </row>
    <row r="150" spans="2:11" ht="12.75">
      <c r="B150" s="11"/>
      <c r="K150" s="11"/>
    </row>
    <row r="151" spans="2:11" ht="12.75">
      <c r="B151" s="11"/>
      <c r="K151" s="11"/>
    </row>
    <row r="152" ht="12.75">
      <c r="B152" s="11"/>
    </row>
    <row r="153" ht="12.75">
      <c r="B153" s="11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23"/>
  <sheetViews>
    <sheetView zoomScalePageLayoutView="0" workbookViewId="0" topLeftCell="A1">
      <selection activeCell="O10" sqref="O10"/>
    </sheetView>
  </sheetViews>
  <sheetFormatPr defaultColWidth="9.140625" defaultRowHeight="12.75"/>
  <cols>
    <col min="1" max="1" width="18.140625" style="0" customWidth="1"/>
    <col min="2" max="8" width="6.28125" style="0" customWidth="1"/>
    <col min="9" max="9" width="16.7109375" style="0" customWidth="1"/>
    <col min="10" max="13" width="6.28125" style="0" customWidth="1"/>
  </cols>
  <sheetData>
    <row r="1" spans="1:13" ht="12.75">
      <c r="A1" s="1" t="s">
        <v>66</v>
      </c>
      <c r="B1" s="4"/>
      <c r="C1" s="4" t="s">
        <v>67</v>
      </c>
      <c r="D1" s="4" t="s">
        <v>76</v>
      </c>
      <c r="E1" s="4" t="s">
        <v>47</v>
      </c>
      <c r="F1" s="4" t="s">
        <v>53</v>
      </c>
      <c r="G1" s="4" t="s">
        <v>52</v>
      </c>
      <c r="H1" s="4"/>
      <c r="I1" s="4" t="s">
        <v>81</v>
      </c>
      <c r="J1" s="4"/>
      <c r="K1" s="4" t="s">
        <v>67</v>
      </c>
      <c r="L1" s="4"/>
      <c r="M1" s="4"/>
    </row>
    <row r="2" spans="1:11" ht="12.75">
      <c r="A2" t="str">
        <f>'[10]Cumulative Stats'!A130</f>
        <v>Elmendorf</v>
      </c>
      <c r="B2" s="11" t="s">
        <v>117</v>
      </c>
      <c r="C2">
        <f>'[10]Cumulative Stats'!C130</f>
        <v>11</v>
      </c>
      <c r="D2">
        <f>'[10]Cumulative Stats'!D130</f>
        <v>174</v>
      </c>
      <c r="E2">
        <f>'[10]Cumulative Stats'!E130</f>
        <v>15.818181818181818</v>
      </c>
      <c r="F2">
        <f>'[10]Cumulative Stats'!F130</f>
        <v>44</v>
      </c>
      <c r="G2">
        <f>'[10]Cumulative Stats'!G130</f>
        <v>1</v>
      </c>
      <c r="I2" t="str">
        <f>'[6]Cumulative Stats'!A142</f>
        <v>Page</v>
      </c>
      <c r="J2" s="11" t="s">
        <v>113</v>
      </c>
      <c r="K2">
        <f>'[6]Cumulative Stats'!C142</f>
        <v>14</v>
      </c>
    </row>
    <row r="3" spans="1:11" ht="12.75">
      <c r="A3" t="str">
        <f>'[13]Cumulative Stats'!A132</f>
        <v>R. Brown</v>
      </c>
      <c r="B3" s="11" t="s">
        <v>120</v>
      </c>
      <c r="C3">
        <f>'[13]Cumulative Stats'!C132</f>
        <v>10</v>
      </c>
      <c r="D3">
        <f>'[13]Cumulative Stats'!D132</f>
        <v>197</v>
      </c>
      <c r="E3">
        <f>'[13]Cumulative Stats'!E132</f>
        <v>19.7</v>
      </c>
      <c r="F3">
        <f>'[13]Cumulative Stats'!F132</f>
        <v>61</v>
      </c>
      <c r="G3">
        <f>'[13]Cumulative Stats'!G132</f>
        <v>0</v>
      </c>
      <c r="I3" t="str">
        <f>'[6]Cumulative Stats'!A141</f>
        <v>Eller</v>
      </c>
      <c r="J3" s="11" t="s">
        <v>113</v>
      </c>
      <c r="K3">
        <f>'[6]Cumulative Stats'!C141</f>
        <v>13</v>
      </c>
    </row>
    <row r="4" spans="1:11" ht="12.75">
      <c r="A4" t="str">
        <f>'[1]Cumulative Stats'!A125</f>
        <v>Thompson</v>
      </c>
      <c r="B4" s="11" t="s">
        <v>108</v>
      </c>
      <c r="C4">
        <f>'[1]Cumulative Stats'!C125</f>
        <v>7</v>
      </c>
      <c r="D4">
        <f>'[1]Cumulative Stats'!D125</f>
        <v>131</v>
      </c>
      <c r="E4">
        <f>'[1]Cumulative Stats'!E125</f>
        <v>18.714285714285715</v>
      </c>
      <c r="F4">
        <f>'[1]Cumulative Stats'!F125</f>
        <v>32</v>
      </c>
      <c r="G4">
        <f>'[1]Cumulative Stats'!G125</f>
        <v>1</v>
      </c>
      <c r="I4" t="str">
        <f>'[13]Cumulative Stats'!A142</f>
        <v>Humphrey</v>
      </c>
      <c r="J4" s="11" t="s">
        <v>120</v>
      </c>
      <c r="K4">
        <f>'[13]Cumulative Stats'!C142</f>
        <v>11.5</v>
      </c>
    </row>
    <row r="5" spans="1:11" ht="12.75">
      <c r="A5" t="str">
        <f>'[4]Cumulative Stats'!A128</f>
        <v>Bergey</v>
      </c>
      <c r="B5" s="11" t="s">
        <v>111</v>
      </c>
      <c r="C5">
        <f>'[4]Cumulative Stats'!C128</f>
        <v>7</v>
      </c>
      <c r="D5">
        <f>'[4]Cumulative Stats'!D128</f>
        <v>92</v>
      </c>
      <c r="E5">
        <f>'[4]Cumulative Stats'!E128</f>
        <v>13.142857142857142</v>
      </c>
      <c r="F5">
        <f>'[4]Cumulative Stats'!F128</f>
        <v>25</v>
      </c>
      <c r="G5">
        <f>'[4]Cumulative Stats'!G128</f>
        <v>0</v>
      </c>
      <c r="I5" t="str">
        <f>'[3]Cumulative Stats'!A145</f>
        <v>Lilly</v>
      </c>
      <c r="J5" s="11" t="s">
        <v>110</v>
      </c>
      <c r="K5">
        <f>'[3]Cumulative Stats'!C145</f>
        <v>10.5</v>
      </c>
    </row>
    <row r="6" spans="1:11" ht="12.75">
      <c r="A6" t="str">
        <f>'[6]Cumulative Stats'!A130</f>
        <v>N. Wright</v>
      </c>
      <c r="B6" s="11" t="s">
        <v>113</v>
      </c>
      <c r="C6">
        <f>'[6]Cumulative Stats'!C130</f>
        <v>7</v>
      </c>
      <c r="D6">
        <f>'[6]Cumulative Stats'!D130</f>
        <v>116</v>
      </c>
      <c r="E6">
        <f>'[6]Cumulative Stats'!E130</f>
        <v>16.571428571428573</v>
      </c>
      <c r="F6">
        <f>'[6]Cumulative Stats'!F130</f>
        <v>43</v>
      </c>
      <c r="G6">
        <f>'[6]Cumulative Stats'!G130</f>
        <v>1</v>
      </c>
      <c r="I6" t="str">
        <f>'[13]Cumulative Stats'!A144</f>
        <v>Tilleman</v>
      </c>
      <c r="J6" s="11" t="s">
        <v>120</v>
      </c>
      <c r="K6">
        <f>'[13]Cumulative Stats'!C144</f>
        <v>9.5</v>
      </c>
    </row>
    <row r="7" spans="1:11" ht="12.75">
      <c r="A7" t="str">
        <f>'[2]Cumulative Stats'!A137</f>
        <v>Hanburger</v>
      </c>
      <c r="B7" s="11" t="s">
        <v>109</v>
      </c>
      <c r="C7">
        <f>'[2]Cumulative Stats'!C137</f>
        <v>6</v>
      </c>
      <c r="D7">
        <f>'[2]Cumulative Stats'!D137</f>
        <v>12</v>
      </c>
      <c r="E7">
        <f>'[2]Cumulative Stats'!E137</f>
        <v>2</v>
      </c>
      <c r="F7">
        <f>'[2]Cumulative Stats'!F137</f>
        <v>7</v>
      </c>
      <c r="G7">
        <f>'[2]Cumulative Stats'!G137</f>
        <v>0</v>
      </c>
      <c r="I7" t="str">
        <f>'[10]Cumulative Stats'!A144</f>
        <v>Jk. Youngblood</v>
      </c>
      <c r="J7" s="11" t="s">
        <v>117</v>
      </c>
      <c r="K7">
        <f>'[10]Cumulative Stats'!C144</f>
        <v>9.5</v>
      </c>
    </row>
    <row r="8" spans="1:11" ht="12.75">
      <c r="A8" t="str">
        <f>'[8]Cumulative Stats'!A129</f>
        <v>Hendricks</v>
      </c>
      <c r="B8" s="11" t="s">
        <v>115</v>
      </c>
      <c r="C8">
        <f>'[8]Cumulative Stats'!C129</f>
        <v>6</v>
      </c>
      <c r="D8">
        <f>'[8]Cumulative Stats'!D129</f>
        <v>107</v>
      </c>
      <c r="E8">
        <f>'[8]Cumulative Stats'!E129</f>
        <v>17.833333333333332</v>
      </c>
      <c r="F8">
        <f>'[8]Cumulative Stats'!F129</f>
        <v>49</v>
      </c>
      <c r="G8">
        <f>'[8]Cumulative Stats'!G129</f>
        <v>0</v>
      </c>
      <c r="I8" t="str">
        <f>'[1]Cumulative Stats'!A137</f>
        <v>B. Rowe</v>
      </c>
      <c r="J8" s="11" t="s">
        <v>108</v>
      </c>
      <c r="K8">
        <f>'[1]Cumulative Stats'!C137</f>
        <v>9</v>
      </c>
    </row>
    <row r="9" spans="1:11" ht="12.75">
      <c r="A9" t="str">
        <f>'[8]Cumulative Stats'!A131</f>
        <v>Ellis</v>
      </c>
      <c r="B9" s="11" t="s">
        <v>115</v>
      </c>
      <c r="C9">
        <f>'[8]Cumulative Stats'!C131</f>
        <v>6</v>
      </c>
      <c r="D9">
        <f>'[8]Cumulative Stats'!D131</f>
        <v>137</v>
      </c>
      <c r="E9">
        <f>'[8]Cumulative Stats'!E131</f>
        <v>22.833333333333332</v>
      </c>
      <c r="F9">
        <f>'[8]Cumulative Stats'!F131</f>
        <v>58</v>
      </c>
      <c r="G9">
        <f>'[8]Cumulative Stats'!G131</f>
        <v>2</v>
      </c>
      <c r="I9" t="str">
        <f>'[11]Cumulative Stats'!A139</f>
        <v>Hardman</v>
      </c>
      <c r="J9" s="11" t="s">
        <v>118</v>
      </c>
      <c r="K9">
        <f>'[11]Cumulative Stats'!C139</f>
        <v>9</v>
      </c>
    </row>
    <row r="10" spans="1:11" ht="12.75">
      <c r="A10" t="str">
        <f>'[10]Cumulative Stats'!A131</f>
        <v>Stukes</v>
      </c>
      <c r="B10" s="11" t="s">
        <v>117</v>
      </c>
      <c r="C10">
        <f>'[10]Cumulative Stats'!C131</f>
        <v>6</v>
      </c>
      <c r="D10">
        <f>'[10]Cumulative Stats'!D131</f>
        <v>52</v>
      </c>
      <c r="E10">
        <f>'[10]Cumulative Stats'!E131</f>
        <v>8.666666666666666</v>
      </c>
      <c r="F10">
        <f>'[10]Cumulative Stats'!F131</f>
        <v>20</v>
      </c>
      <c r="G10">
        <f>'[10]Cumulative Stats'!G131</f>
        <v>0</v>
      </c>
      <c r="I10" t="str">
        <f>'[8]Cumulative Stats'!A147</f>
        <v>Hendricks</v>
      </c>
      <c r="J10" s="11" t="s">
        <v>115</v>
      </c>
      <c r="K10">
        <f>'[8]Cumulative Stats'!C147</f>
        <v>9</v>
      </c>
    </row>
    <row r="11" spans="1:11" ht="12.75">
      <c r="A11" t="str">
        <f>'[7]Cumulative Stats'!A137</f>
        <v>L. Johnson</v>
      </c>
      <c r="B11" s="11" t="s">
        <v>114</v>
      </c>
      <c r="C11">
        <f>'[7]Cumulative Stats'!C137</f>
        <v>5</v>
      </c>
      <c r="D11">
        <f>'[7]Cumulative Stats'!D137</f>
        <v>158</v>
      </c>
      <c r="E11">
        <f>'[7]Cumulative Stats'!E137</f>
        <v>31.6</v>
      </c>
      <c r="F11">
        <f>'[7]Cumulative Stats'!F137</f>
        <v>86</v>
      </c>
      <c r="G11">
        <f>'[7]Cumulative Stats'!G137</f>
        <v>1</v>
      </c>
      <c r="I11" t="str">
        <f>'[4]Cumulative Stats'!A143</f>
        <v>Wynn</v>
      </c>
      <c r="J11" s="11" t="s">
        <v>111</v>
      </c>
      <c r="K11">
        <f>'[4]Cumulative Stats'!C143</f>
        <v>8.5</v>
      </c>
    </row>
    <row r="12" spans="1:11" ht="12.75">
      <c r="A12" t="str">
        <f>'[1]Cumulative Stats'!A126</f>
        <v>Wehrli</v>
      </c>
      <c r="B12" s="11" t="s">
        <v>108</v>
      </c>
      <c r="C12">
        <f>'[1]Cumulative Stats'!C126</f>
        <v>5</v>
      </c>
      <c r="D12">
        <f>'[1]Cumulative Stats'!D126</f>
        <v>66</v>
      </c>
      <c r="E12">
        <f>'[1]Cumulative Stats'!E126</f>
        <v>13.2</v>
      </c>
      <c r="F12">
        <f>'[1]Cumulative Stats'!F126</f>
        <v>27</v>
      </c>
      <c r="G12">
        <f>'[1]Cumulative Stats'!G126</f>
        <v>2</v>
      </c>
      <c r="I12" t="str">
        <f>'[8]Cumulative Stats'!A141</f>
        <v>Roche</v>
      </c>
      <c r="J12" s="11" t="s">
        <v>115</v>
      </c>
      <c r="K12">
        <f>'[8]Cumulative Stats'!C141</f>
        <v>8.5</v>
      </c>
    </row>
    <row r="13" spans="1:11" ht="12.75">
      <c r="A13" t="str">
        <f>'[12]Cumulative Stats'!A137</f>
        <v>Schmidt</v>
      </c>
      <c r="B13" s="11" t="s">
        <v>119</v>
      </c>
      <c r="C13">
        <f>'[12]Cumulative Stats'!C137</f>
        <v>5</v>
      </c>
      <c r="D13">
        <f>'[12]Cumulative Stats'!D137</f>
        <v>16</v>
      </c>
      <c r="E13">
        <f>'[12]Cumulative Stats'!E137</f>
        <v>3.2</v>
      </c>
      <c r="F13">
        <f>'[12]Cumulative Stats'!F137</f>
        <v>17</v>
      </c>
      <c r="G13">
        <f>'[12]Cumulative Stats'!G137</f>
        <v>0</v>
      </c>
      <c r="I13" t="str">
        <f>'[11]Cumulative Stats'!A146</f>
        <v>Hindman</v>
      </c>
      <c r="J13" s="11" t="s">
        <v>118</v>
      </c>
      <c r="K13">
        <f>'[11]Cumulative Stats'!C146</f>
        <v>8.5</v>
      </c>
    </row>
    <row r="14" spans="1:11" ht="12.75">
      <c r="A14" t="str">
        <f>'[1]Cumulative Stats'!A130</f>
        <v>Crump</v>
      </c>
      <c r="B14" s="11" t="s">
        <v>108</v>
      </c>
      <c r="C14">
        <f>'[1]Cumulative Stats'!C130</f>
        <v>5</v>
      </c>
      <c r="D14">
        <f>'[1]Cumulative Stats'!D130</f>
        <v>51</v>
      </c>
      <c r="E14">
        <f>'[1]Cumulative Stats'!E130</f>
        <v>10.2</v>
      </c>
      <c r="F14">
        <f>'[1]Cumulative Stats'!F130</f>
        <v>15</v>
      </c>
      <c r="G14">
        <f>'[1]Cumulative Stats'!G130</f>
        <v>0</v>
      </c>
      <c r="I14" t="str">
        <f>'[4]Cumulative Stats'!A139</f>
        <v>J. Jones</v>
      </c>
      <c r="J14" s="11" t="s">
        <v>111</v>
      </c>
      <c r="K14">
        <f>'[4]Cumulative Stats'!C139</f>
        <v>8.5</v>
      </c>
    </row>
    <row r="15" spans="1:11" ht="12.75">
      <c r="A15" t="str">
        <f>'[7]Cumulative Stats'!A140</f>
        <v>West</v>
      </c>
      <c r="B15" s="11" t="s">
        <v>114</v>
      </c>
      <c r="C15">
        <f>'[7]Cumulative Stats'!C140</f>
        <v>4</v>
      </c>
      <c r="D15">
        <f>'[7]Cumulative Stats'!D140</f>
        <v>-2</v>
      </c>
      <c r="E15">
        <f>'[7]Cumulative Stats'!E140</f>
        <v>-0.5</v>
      </c>
      <c r="F15">
        <f>'[7]Cumulative Stats'!F140</f>
        <v>0</v>
      </c>
      <c r="G15">
        <f>'[7]Cumulative Stats'!G140</f>
        <v>0</v>
      </c>
      <c r="I15" t="str">
        <f>'[1]Cumulative Stats'!A134</f>
        <v>Rudolph</v>
      </c>
      <c r="J15" s="11" t="s">
        <v>108</v>
      </c>
      <c r="K15">
        <f>'[1]Cumulative Stats'!C134</f>
        <v>8</v>
      </c>
    </row>
    <row r="16" spans="1:11" ht="12.75">
      <c r="A16" t="str">
        <f>'[13]Cumulative Stats'!A134</f>
        <v>Hansen</v>
      </c>
      <c r="B16" s="11" t="s">
        <v>120</v>
      </c>
      <c r="C16">
        <f>'[13]Cumulative Stats'!C134</f>
        <v>4</v>
      </c>
      <c r="D16">
        <f>'[13]Cumulative Stats'!D134</f>
        <v>-6</v>
      </c>
      <c r="E16">
        <f>'[13]Cumulative Stats'!E134</f>
        <v>-1.5</v>
      </c>
      <c r="F16">
        <f>'[13]Cumulative Stats'!F134</f>
        <v>0</v>
      </c>
      <c r="G16">
        <f>'[13]Cumulative Stats'!G134</f>
        <v>0</v>
      </c>
      <c r="I16" t="str">
        <f>'[2]Cumulative Stats'!A147</f>
        <v>Biggs</v>
      </c>
      <c r="J16" s="11" t="s">
        <v>109</v>
      </c>
      <c r="K16">
        <f>'[2]Cumulative Stats'!C147</f>
        <v>8</v>
      </c>
    </row>
    <row r="17" spans="1:11" ht="12.75">
      <c r="A17" t="str">
        <f>'[3]Cumulative Stats'!A134</f>
        <v>C. Harris</v>
      </c>
      <c r="B17" s="11" t="s">
        <v>110</v>
      </c>
      <c r="C17">
        <f>'[3]Cumulative Stats'!C134</f>
        <v>4</v>
      </c>
      <c r="D17">
        <f>'[3]Cumulative Stats'!D134</f>
        <v>7</v>
      </c>
      <c r="E17">
        <f>'[3]Cumulative Stats'!E134</f>
        <v>1.75</v>
      </c>
      <c r="F17">
        <f>'[3]Cumulative Stats'!F134</f>
        <v>7</v>
      </c>
      <c r="G17">
        <f>'[3]Cumulative Stats'!G134</f>
        <v>0</v>
      </c>
      <c r="I17" t="str">
        <f>'[10]Cumulative Stats'!A143</f>
        <v>M. Olsen</v>
      </c>
      <c r="J17" s="11" t="s">
        <v>117</v>
      </c>
      <c r="K17">
        <f>'[10]Cumulative Stats'!C143</f>
        <v>7.5</v>
      </c>
    </row>
    <row r="18" spans="1:11" ht="12.75">
      <c r="A18" t="str">
        <f>'[3]Cumulative Stats'!A137</f>
        <v>Jordan</v>
      </c>
      <c r="B18" s="11" t="s">
        <v>110</v>
      </c>
      <c r="C18">
        <f>'[3]Cumulative Stats'!C137</f>
        <v>4</v>
      </c>
      <c r="D18">
        <f>'[3]Cumulative Stats'!D137</f>
        <v>23</v>
      </c>
      <c r="E18">
        <f>'[3]Cumulative Stats'!E137</f>
        <v>5.75</v>
      </c>
      <c r="F18">
        <f>'[3]Cumulative Stats'!F137</f>
        <v>14</v>
      </c>
      <c r="G18">
        <f>'[3]Cumulative Stats'!G137</f>
        <v>0</v>
      </c>
      <c r="I18" t="str">
        <f>'[10]Cumulative Stats'!A142</f>
        <v>Reynolds</v>
      </c>
      <c r="J18" s="11" t="s">
        <v>117</v>
      </c>
      <c r="K18">
        <f>'[10]Cumulative Stats'!C142</f>
        <v>7.5</v>
      </c>
    </row>
    <row r="19" spans="1:11" ht="12.75">
      <c r="A19" t="str">
        <f>'[3]Cumulative Stats'!A136</f>
        <v>C. Green</v>
      </c>
      <c r="B19" s="11" t="s">
        <v>110</v>
      </c>
      <c r="C19">
        <f>'[3]Cumulative Stats'!C136</f>
        <v>4</v>
      </c>
      <c r="D19">
        <f>'[3]Cumulative Stats'!D136</f>
        <v>-5</v>
      </c>
      <c r="E19">
        <f>'[3]Cumulative Stats'!E136</f>
        <v>-1.25</v>
      </c>
      <c r="F19">
        <f>'[3]Cumulative Stats'!F136</f>
        <v>0</v>
      </c>
      <c r="G19">
        <f>'[3]Cumulative Stats'!G136</f>
        <v>0</v>
      </c>
      <c r="I19" t="str">
        <f>'[12]Cumulative Stats'!A146</f>
        <v>Newsome</v>
      </c>
      <c r="J19" s="11" t="s">
        <v>119</v>
      </c>
      <c r="K19">
        <f>'[12]Cumulative Stats'!C146</f>
        <v>7.5</v>
      </c>
    </row>
    <row r="20" spans="1:11" ht="12.75">
      <c r="A20" t="str">
        <f>'[6]Cumulative Stats'!A134</f>
        <v>Krause</v>
      </c>
      <c r="B20" s="11" t="s">
        <v>113</v>
      </c>
      <c r="C20">
        <f>'[6]Cumulative Stats'!C134</f>
        <v>4</v>
      </c>
      <c r="D20">
        <f>'[6]Cumulative Stats'!D134</f>
        <v>79</v>
      </c>
      <c r="E20">
        <f>'[6]Cumulative Stats'!E134</f>
        <v>19.75</v>
      </c>
      <c r="F20">
        <f>'[6]Cumulative Stats'!F134</f>
        <v>41</v>
      </c>
      <c r="G20">
        <f>'[6]Cumulative Stats'!G134</f>
        <v>3</v>
      </c>
      <c r="I20" t="str">
        <f>'[8]Cumulative Stats'!A142</f>
        <v>McCoy</v>
      </c>
      <c r="J20" s="11" t="s">
        <v>115</v>
      </c>
      <c r="K20">
        <f>'[8]Cumulative Stats'!C142</f>
        <v>7.5</v>
      </c>
    </row>
    <row r="21" spans="1:11" ht="12.75">
      <c r="A21" t="str">
        <f>'[8]Cumulative Stats'!A134</f>
        <v>Hill</v>
      </c>
      <c r="B21" s="11" t="s">
        <v>115</v>
      </c>
      <c r="C21">
        <f>'[8]Cumulative Stats'!C134</f>
        <v>4</v>
      </c>
      <c r="D21">
        <f>'[8]Cumulative Stats'!D134</f>
        <v>99</v>
      </c>
      <c r="E21">
        <f>'[8]Cumulative Stats'!E134</f>
        <v>24.75</v>
      </c>
      <c r="F21">
        <f>'[8]Cumulative Stats'!F134</f>
        <v>42</v>
      </c>
      <c r="G21">
        <f>'[8]Cumulative Stats'!G134</f>
        <v>1</v>
      </c>
      <c r="I21" t="str">
        <f>'[12]Cumulative Stats'!A149</f>
        <v>Pollard</v>
      </c>
      <c r="J21" s="11" t="s">
        <v>119</v>
      </c>
      <c r="K21">
        <f>'[12]Cumulative Stats'!C149</f>
        <v>7.5</v>
      </c>
    </row>
    <row r="22" spans="1:11" ht="12.75">
      <c r="A22" t="str">
        <f>'[12]Cumulative Stats'!A136</f>
        <v>E. Jackson</v>
      </c>
      <c r="B22" s="11" t="s">
        <v>119</v>
      </c>
      <c r="C22">
        <f>'[12]Cumulative Stats'!C136</f>
        <v>3</v>
      </c>
      <c r="D22">
        <f>'[12]Cumulative Stats'!D136</f>
        <v>13</v>
      </c>
      <c r="E22">
        <f>'[12]Cumulative Stats'!E136</f>
        <v>4.333333333333333</v>
      </c>
      <c r="F22">
        <f>'[12]Cumulative Stats'!F136</f>
        <v>9</v>
      </c>
      <c r="G22">
        <f>'[12]Cumulative Stats'!G136</f>
        <v>0</v>
      </c>
      <c r="I22" t="str">
        <f>'[2]Cumulative Stats'!A154</f>
        <v>D. Jones</v>
      </c>
      <c r="J22" s="11" t="s">
        <v>109</v>
      </c>
      <c r="K22">
        <f>'[2]Cumulative Stats'!C154</f>
        <v>7</v>
      </c>
    </row>
    <row r="23" spans="1:11" ht="12.75">
      <c r="A23" t="str">
        <f>'[4]Cumulative Stats'!A130</f>
        <v>Bradley</v>
      </c>
      <c r="B23" s="11" t="s">
        <v>111</v>
      </c>
      <c r="C23">
        <f>'[4]Cumulative Stats'!C130</f>
        <v>3</v>
      </c>
      <c r="D23">
        <f>'[4]Cumulative Stats'!D130</f>
        <v>20</v>
      </c>
      <c r="E23">
        <f>'[4]Cumulative Stats'!E130</f>
        <v>6.666666666666667</v>
      </c>
      <c r="F23">
        <f>'[4]Cumulative Stats'!F130</f>
        <v>9</v>
      </c>
      <c r="G23">
        <f>'[4]Cumulative Stats'!G130</f>
        <v>0</v>
      </c>
      <c r="I23" t="str">
        <f>'[1]Cumulative Stats'!A138</f>
        <v>Yankowski</v>
      </c>
      <c r="J23" s="11" t="s">
        <v>108</v>
      </c>
      <c r="K23">
        <f>'[1]Cumulative Stats'!C138</f>
        <v>7</v>
      </c>
    </row>
    <row r="24" spans="1:11" ht="12.75">
      <c r="A24" t="str">
        <f>'[9]Cumulative Stats'!A141</f>
        <v>Bryant</v>
      </c>
      <c r="B24" s="11" t="s">
        <v>116</v>
      </c>
      <c r="C24">
        <f>'[9]Cumulative Stats'!C141</f>
        <v>3</v>
      </c>
      <c r="D24">
        <f>'[9]Cumulative Stats'!D141</f>
        <v>19</v>
      </c>
      <c r="E24">
        <f>'[9]Cumulative Stats'!E141</f>
        <v>6.333333333333333</v>
      </c>
      <c r="F24">
        <f>'[9]Cumulative Stats'!F141</f>
        <v>11</v>
      </c>
      <c r="G24">
        <f>'[9]Cumulative Stats'!G141</f>
        <v>0</v>
      </c>
      <c r="I24" t="str">
        <f>'[1]Cumulative Stats'!A139</f>
        <v>Stallings</v>
      </c>
      <c r="J24" s="11" t="s">
        <v>108</v>
      </c>
      <c r="K24">
        <f>'[1]Cumulative Stats'!C139</f>
        <v>7</v>
      </c>
    </row>
    <row r="25" spans="1:11" ht="12.75">
      <c r="A25" t="str">
        <f>'[1]Cumulative Stats'!A129</f>
        <v>Tolbert</v>
      </c>
      <c r="B25" s="11" t="s">
        <v>108</v>
      </c>
      <c r="C25">
        <f>'[1]Cumulative Stats'!C129</f>
        <v>3</v>
      </c>
      <c r="D25">
        <f>'[1]Cumulative Stats'!D129</f>
        <v>2</v>
      </c>
      <c r="E25">
        <f>'[1]Cumulative Stats'!E129</f>
        <v>0.6666666666666666</v>
      </c>
      <c r="F25">
        <f>'[1]Cumulative Stats'!F129</f>
        <v>1</v>
      </c>
      <c r="G25">
        <f>'[1]Cumulative Stats'!G129</f>
        <v>0</v>
      </c>
      <c r="I25" t="str">
        <f>'[3]Cumulative Stats'!A147</f>
        <v>Pugh</v>
      </c>
      <c r="J25" s="11" t="s">
        <v>110</v>
      </c>
      <c r="K25">
        <f>'[3]Cumulative Stats'!C147</f>
        <v>7</v>
      </c>
    </row>
    <row r="26" spans="1:11" ht="12.75">
      <c r="A26" t="str">
        <f>'[9]Cumulative Stats'!A139</f>
        <v>Lyle</v>
      </c>
      <c r="B26" s="11" t="s">
        <v>116</v>
      </c>
      <c r="C26">
        <f>'[9]Cumulative Stats'!C139</f>
        <v>3</v>
      </c>
      <c r="D26">
        <f>'[9]Cumulative Stats'!D139</f>
        <v>53</v>
      </c>
      <c r="E26">
        <f>'[9]Cumulative Stats'!E139</f>
        <v>17.666666666666668</v>
      </c>
      <c r="F26">
        <f>'[9]Cumulative Stats'!F139</f>
        <v>21</v>
      </c>
      <c r="G26">
        <f>'[9]Cumulative Stats'!G139</f>
        <v>0</v>
      </c>
      <c r="I26" t="str">
        <f>'[4]Cumulative Stats'!A141</f>
        <v>Bergey</v>
      </c>
      <c r="J26" s="11" t="s">
        <v>111</v>
      </c>
      <c r="K26">
        <f>'[4]Cumulative Stats'!C141</f>
        <v>7</v>
      </c>
    </row>
    <row r="27" spans="1:11" ht="12.75">
      <c r="A27" t="str">
        <f>'[9]Cumulative Stats'!A138</f>
        <v>Clemons</v>
      </c>
      <c r="B27" s="11" t="s">
        <v>116</v>
      </c>
      <c r="C27">
        <f>'[9]Cumulative Stats'!C138</f>
        <v>3</v>
      </c>
      <c r="D27">
        <f>'[9]Cumulative Stats'!D138</f>
        <v>86</v>
      </c>
      <c r="E27">
        <f>'[9]Cumulative Stats'!E138</f>
        <v>28.666666666666668</v>
      </c>
      <c r="F27">
        <f>'[9]Cumulative Stats'!F138</f>
        <v>40</v>
      </c>
      <c r="G27">
        <f>'[9]Cumulative Stats'!G138</f>
        <v>0</v>
      </c>
      <c r="I27" t="str">
        <f>'[4]Cumulative Stats'!A140</f>
        <v>Patton</v>
      </c>
      <c r="J27" s="11" t="s">
        <v>111</v>
      </c>
      <c r="K27">
        <f>'[4]Cumulative Stats'!C140</f>
        <v>7</v>
      </c>
    </row>
    <row r="28" spans="1:11" ht="12.75">
      <c r="A28" t="str">
        <f>'[7]Cumulative Stats'!A138</f>
        <v>Barney</v>
      </c>
      <c r="B28" s="11" t="s">
        <v>114</v>
      </c>
      <c r="C28">
        <f>'[7]Cumulative Stats'!C138</f>
        <v>3</v>
      </c>
      <c r="D28">
        <f>'[7]Cumulative Stats'!D138</f>
        <v>30</v>
      </c>
      <c r="E28">
        <f>'[7]Cumulative Stats'!E138</f>
        <v>10</v>
      </c>
      <c r="F28">
        <f>'[7]Cumulative Stats'!F138</f>
        <v>13</v>
      </c>
      <c r="G28">
        <f>'[7]Cumulative Stats'!G138</f>
        <v>0</v>
      </c>
      <c r="I28" t="str">
        <f>'[9]Cumulative Stats'!A149</f>
        <v>Chambers</v>
      </c>
      <c r="J28" s="11" t="s">
        <v>116</v>
      </c>
      <c r="K28">
        <f>'[9]Cumulative Stats'!C149</f>
        <v>7</v>
      </c>
    </row>
    <row r="29" spans="1:11" ht="12.75">
      <c r="A29" t="str">
        <f>'[12]Cumulative Stats'!A138</f>
        <v>Myers</v>
      </c>
      <c r="B29" s="11" t="s">
        <v>119</v>
      </c>
      <c r="C29">
        <f>'[12]Cumulative Stats'!C138</f>
        <v>3</v>
      </c>
      <c r="D29">
        <f>'[12]Cumulative Stats'!D138</f>
        <v>31</v>
      </c>
      <c r="E29">
        <f>'[12]Cumulative Stats'!E138</f>
        <v>10.333333333333334</v>
      </c>
      <c r="F29">
        <f>'[12]Cumulative Stats'!F138</f>
        <v>11</v>
      </c>
      <c r="G29">
        <f>'[12]Cumulative Stats'!G138</f>
        <v>0</v>
      </c>
      <c r="I29" t="str">
        <f>'[1]Cumulative Stats'!A135</f>
        <v>Leo. Brooks</v>
      </c>
      <c r="J29" s="11" t="s">
        <v>108</v>
      </c>
      <c r="K29">
        <f>'[1]Cumulative Stats'!C135</f>
        <v>6.5</v>
      </c>
    </row>
    <row r="30" spans="1:11" ht="12.75">
      <c r="A30" t="str">
        <f>'[11]Cumulative Stats'!A130</f>
        <v>Nunley</v>
      </c>
      <c r="B30" s="11" t="s">
        <v>118</v>
      </c>
      <c r="C30">
        <f>'[11]Cumulative Stats'!C130</f>
        <v>3</v>
      </c>
      <c r="D30">
        <f>'[11]Cumulative Stats'!D130</f>
        <v>25</v>
      </c>
      <c r="E30">
        <f>'[11]Cumulative Stats'!E130</f>
        <v>8.333333333333334</v>
      </c>
      <c r="F30">
        <f>'[11]Cumulative Stats'!F130</f>
        <v>17</v>
      </c>
      <c r="G30">
        <f>'[11]Cumulative Stats'!G130</f>
        <v>0</v>
      </c>
      <c r="I30" t="str">
        <f>'[3]Cumulative Stats'!A152</f>
        <v>E. Jones</v>
      </c>
      <c r="J30" s="11" t="s">
        <v>110</v>
      </c>
      <c r="K30">
        <f>'[3]Cumulative Stats'!C152</f>
        <v>6</v>
      </c>
    </row>
    <row r="31" spans="1:11" ht="12.75">
      <c r="A31" t="str">
        <f>'[2]Cumulative Stats'!A136</f>
        <v>Stone</v>
      </c>
      <c r="B31" s="11" t="s">
        <v>109</v>
      </c>
      <c r="C31">
        <f>'[2]Cumulative Stats'!C136</f>
        <v>3</v>
      </c>
      <c r="D31">
        <f>'[2]Cumulative Stats'!D136</f>
        <v>54</v>
      </c>
      <c r="E31">
        <f>'[2]Cumulative Stats'!E136</f>
        <v>18</v>
      </c>
      <c r="F31">
        <f>'[2]Cumulative Stats'!F136</f>
        <v>30</v>
      </c>
      <c r="G31">
        <f>'[2]Cumulative Stats'!G136</f>
        <v>0</v>
      </c>
      <c r="I31" t="str">
        <f>'[7]Cumulative Stats'!A150</f>
        <v>K. Sanders</v>
      </c>
      <c r="J31" s="11" t="s">
        <v>114</v>
      </c>
      <c r="K31">
        <f>'[7]Cumulative Stats'!C150</f>
        <v>6</v>
      </c>
    </row>
    <row r="32" spans="1:11" ht="12.75">
      <c r="A32" t="str">
        <f>'[9]Cumulative Stats'!A142</f>
        <v>Knox</v>
      </c>
      <c r="B32" s="11" t="s">
        <v>116</v>
      </c>
      <c r="C32">
        <f>'[9]Cumulative Stats'!C142</f>
        <v>3</v>
      </c>
      <c r="D32">
        <f>'[9]Cumulative Stats'!D142</f>
        <v>63</v>
      </c>
      <c r="E32">
        <f>'[9]Cumulative Stats'!E142</f>
        <v>21</v>
      </c>
      <c r="F32">
        <f>'[9]Cumulative Stats'!F142</f>
        <v>26</v>
      </c>
      <c r="G32">
        <f>'[9]Cumulative Stats'!G142</f>
        <v>0</v>
      </c>
      <c r="I32" t="str">
        <f>'[6]Cumulative Stats'!A147</f>
        <v>Larsen</v>
      </c>
      <c r="J32" s="11" t="s">
        <v>113</v>
      </c>
      <c r="K32">
        <f>'[6]Cumulative Stats'!C147</f>
        <v>6</v>
      </c>
    </row>
    <row r="33" spans="1:11" ht="12.75">
      <c r="A33" t="str">
        <f>'[5]Cumulative Stats'!A134</f>
        <v>Hughes</v>
      </c>
      <c r="B33" s="11" t="s">
        <v>112</v>
      </c>
      <c r="C33">
        <f>'[5]Cumulative Stats'!C134</f>
        <v>3</v>
      </c>
      <c r="D33">
        <f>'[5]Cumulative Stats'!D134</f>
        <v>-3</v>
      </c>
      <c r="E33">
        <f>'[5]Cumulative Stats'!E134</f>
        <v>-1</v>
      </c>
      <c r="F33">
        <f>'[5]Cumulative Stats'!F134</f>
        <v>0</v>
      </c>
      <c r="G33">
        <f>'[5]Cumulative Stats'!G134</f>
        <v>0</v>
      </c>
      <c r="I33" t="str">
        <f>'[10]Cumulative Stats'!A140</f>
        <v>Dryer</v>
      </c>
      <c r="J33" s="11" t="s">
        <v>117</v>
      </c>
      <c r="K33">
        <f>'[10]Cumulative Stats'!C140</f>
        <v>5</v>
      </c>
    </row>
    <row r="34" spans="1:11" ht="12.75">
      <c r="A34" t="str">
        <f>'[9]Cumulative Stats'!A140</f>
        <v>Ellis</v>
      </c>
      <c r="B34" s="11" t="s">
        <v>116</v>
      </c>
      <c r="C34">
        <f>'[9]Cumulative Stats'!C140</f>
        <v>3</v>
      </c>
      <c r="D34">
        <f>'[9]Cumulative Stats'!D140</f>
        <v>56</v>
      </c>
      <c r="E34">
        <f>'[9]Cumulative Stats'!E140</f>
        <v>18.666666666666668</v>
      </c>
      <c r="F34">
        <f>'[9]Cumulative Stats'!F140</f>
        <v>21</v>
      </c>
      <c r="G34">
        <f>'[9]Cumulative Stats'!G140</f>
        <v>0</v>
      </c>
      <c r="I34" t="str">
        <f>'[2]Cumulative Stats'!A149</f>
        <v>Talbert</v>
      </c>
      <c r="J34" s="11" t="s">
        <v>109</v>
      </c>
      <c r="K34">
        <f>'[2]Cumulative Stats'!C149</f>
        <v>5</v>
      </c>
    </row>
    <row r="35" spans="1:11" ht="12.75">
      <c r="A35" t="str">
        <f>'[11]Cumulative Stats'!A129</f>
        <v>McGill</v>
      </c>
      <c r="B35" s="11" t="s">
        <v>118</v>
      </c>
      <c r="C35">
        <f>'[11]Cumulative Stats'!C129</f>
        <v>3</v>
      </c>
      <c r="D35">
        <f>'[11]Cumulative Stats'!D129</f>
        <v>107</v>
      </c>
      <c r="E35">
        <f>'[11]Cumulative Stats'!E129</f>
        <v>35.666666666666664</v>
      </c>
      <c r="F35">
        <f>'[11]Cumulative Stats'!F129</f>
        <v>49</v>
      </c>
      <c r="G35">
        <f>'[11]Cumulative Stats'!G129</f>
        <v>0</v>
      </c>
      <c r="I35" t="str">
        <f>'[11]Cumulative Stats'!A140</f>
        <v>Belk</v>
      </c>
      <c r="J35" s="11" t="s">
        <v>118</v>
      </c>
      <c r="K35">
        <f>'[11]Cumulative Stats'!C140</f>
        <v>5</v>
      </c>
    </row>
    <row r="36" spans="1:11" ht="12.75">
      <c r="A36" t="str">
        <f>'[2]Cumulative Stats'!A141</f>
        <v>Houston</v>
      </c>
      <c r="B36" s="11" t="s">
        <v>109</v>
      </c>
      <c r="C36">
        <f>'[2]Cumulative Stats'!C141</f>
        <v>3</v>
      </c>
      <c r="D36">
        <f>'[2]Cumulative Stats'!D141</f>
        <v>72</v>
      </c>
      <c r="E36">
        <f>'[2]Cumulative Stats'!E141</f>
        <v>24</v>
      </c>
      <c r="F36">
        <f>'[2]Cumulative Stats'!F141</f>
        <v>40</v>
      </c>
      <c r="G36">
        <f>'[2]Cumulative Stats'!G141</f>
        <v>0</v>
      </c>
      <c r="I36" t="str">
        <f>'[8]Cumulative Stats'!A143</f>
        <v>Carter</v>
      </c>
      <c r="J36" s="11" t="s">
        <v>115</v>
      </c>
      <c r="K36">
        <f>'[8]Cumulative Stats'!C143</f>
        <v>5</v>
      </c>
    </row>
    <row r="37" spans="1:11" ht="12.75">
      <c r="A37" t="str">
        <f>'[10]Cumulative Stats'!A134</f>
        <v>Robertson</v>
      </c>
      <c r="B37" s="11" t="s">
        <v>117</v>
      </c>
      <c r="C37">
        <f>'[10]Cumulative Stats'!C134</f>
        <v>3</v>
      </c>
      <c r="D37">
        <f>'[10]Cumulative Stats'!D134</f>
        <v>20</v>
      </c>
      <c r="E37">
        <f>'[10]Cumulative Stats'!E134</f>
        <v>6.666666666666667</v>
      </c>
      <c r="F37">
        <f>'[10]Cumulative Stats'!F134</f>
        <v>9</v>
      </c>
      <c r="G37">
        <f>'[10]Cumulative Stats'!G134</f>
        <v>0</v>
      </c>
      <c r="I37" t="str">
        <f>'[7]Cumulative Stats'!A155</f>
        <v>J. Small</v>
      </c>
      <c r="J37" s="11" t="s">
        <v>114</v>
      </c>
      <c r="K37">
        <f>'[7]Cumulative Stats'!C155</f>
        <v>5</v>
      </c>
    </row>
    <row r="38" spans="1:11" ht="12.75">
      <c r="A38" t="str">
        <f>'[1]Cumulative Stats'!A128</f>
        <v>Stallings</v>
      </c>
      <c r="B38" s="11" t="s">
        <v>108</v>
      </c>
      <c r="C38">
        <f>'[1]Cumulative Stats'!C128</f>
        <v>2</v>
      </c>
      <c r="D38">
        <f>'[1]Cumulative Stats'!D128</f>
        <v>22</v>
      </c>
      <c r="E38">
        <f>'[1]Cumulative Stats'!E128</f>
        <v>11</v>
      </c>
      <c r="F38">
        <f>'[1]Cumulative Stats'!F128</f>
        <v>11</v>
      </c>
      <c r="G38">
        <f>'[1]Cumulative Stats'!G128</f>
        <v>0</v>
      </c>
      <c r="I38" t="str">
        <f>'[6]Cumulative Stats'!A145</f>
        <v>J. Marshall</v>
      </c>
      <c r="J38" s="11" t="s">
        <v>113</v>
      </c>
      <c r="K38">
        <f>'[6]Cumulative Stats'!C145</f>
        <v>4.5</v>
      </c>
    </row>
    <row r="39" spans="1:11" ht="12.75">
      <c r="A39" t="str">
        <f>'[12]Cumulative Stats'!A141</f>
        <v>Fuller</v>
      </c>
      <c r="B39" s="11" t="s">
        <v>119</v>
      </c>
      <c r="C39">
        <f>'[12]Cumulative Stats'!C141</f>
        <v>2</v>
      </c>
      <c r="D39">
        <f>'[12]Cumulative Stats'!D141</f>
        <v>26</v>
      </c>
      <c r="E39">
        <f>'[12]Cumulative Stats'!E141</f>
        <v>13</v>
      </c>
      <c r="F39">
        <f>'[12]Cumulative Stats'!F141</f>
        <v>15</v>
      </c>
      <c r="G39">
        <f>'[12]Cumulative Stats'!G141</f>
        <v>0</v>
      </c>
      <c r="I39" t="str">
        <f>'[10]Cumulative Stats'!A146</f>
        <v>C. Jones</v>
      </c>
      <c r="J39" s="11" t="s">
        <v>117</v>
      </c>
      <c r="K39">
        <f>'[10]Cumulative Stats'!C146</f>
        <v>4.5</v>
      </c>
    </row>
    <row r="40" spans="1:11" ht="12.75">
      <c r="A40" t="str">
        <f>'[2]Cumulative Stats'!A142</f>
        <v>Robinson</v>
      </c>
      <c r="B40" s="11" t="s">
        <v>109</v>
      </c>
      <c r="C40">
        <f>'[2]Cumulative Stats'!C142</f>
        <v>2</v>
      </c>
      <c r="D40">
        <f>'[2]Cumulative Stats'!D142</f>
        <v>30</v>
      </c>
      <c r="E40">
        <f>'[2]Cumulative Stats'!E142</f>
        <v>15</v>
      </c>
      <c r="F40">
        <f>'[2]Cumulative Stats'!F142</f>
        <v>29</v>
      </c>
      <c r="G40">
        <f>'[2]Cumulative Stats'!G142</f>
        <v>0</v>
      </c>
      <c r="I40" t="str">
        <f>'[13]Cumulative Stats'!A145</f>
        <v>Zook</v>
      </c>
      <c r="J40" s="11" t="s">
        <v>120</v>
      </c>
      <c r="K40">
        <f>'[13]Cumulative Stats'!C145</f>
        <v>4.5</v>
      </c>
    </row>
    <row r="41" spans="1:11" ht="12.75">
      <c r="A41" t="str">
        <f>'[3]Cumulative Stats'!A135</f>
        <v>D.D. Lewis</v>
      </c>
      <c r="B41" s="11" t="s">
        <v>110</v>
      </c>
      <c r="C41">
        <f>'[3]Cumulative Stats'!C135</f>
        <v>2</v>
      </c>
      <c r="D41">
        <f>'[3]Cumulative Stats'!D135</f>
        <v>42</v>
      </c>
      <c r="E41">
        <f>'[3]Cumulative Stats'!E135</f>
        <v>21</v>
      </c>
      <c r="F41">
        <f>'[3]Cumulative Stats'!F135</f>
        <v>28</v>
      </c>
      <c r="G41">
        <f>'[3]Cumulative Stats'!G135</f>
        <v>0</v>
      </c>
      <c r="I41" t="str">
        <f>'[4]Cumulative Stats'!A142</f>
        <v>Sutton</v>
      </c>
      <c r="J41" s="11" t="s">
        <v>111</v>
      </c>
      <c r="K41">
        <f>'[4]Cumulative Stats'!C142</f>
        <v>4.5</v>
      </c>
    </row>
    <row r="42" spans="1:11" ht="12.75">
      <c r="A42" t="str">
        <f>'[2]Cumulative Stats'!A138</f>
        <v>Owens</v>
      </c>
      <c r="B42" s="11" t="s">
        <v>109</v>
      </c>
      <c r="C42">
        <f>'[2]Cumulative Stats'!C138</f>
        <v>2</v>
      </c>
      <c r="D42">
        <f>'[2]Cumulative Stats'!D138</f>
        <v>26</v>
      </c>
      <c r="E42">
        <f>'[2]Cumulative Stats'!E138</f>
        <v>13</v>
      </c>
      <c r="F42">
        <f>'[2]Cumulative Stats'!F138</f>
        <v>18</v>
      </c>
      <c r="G42">
        <f>'[2]Cumulative Stats'!G138</f>
        <v>0</v>
      </c>
      <c r="I42" t="str">
        <f>'[3]Cumulative Stats'!A153</f>
        <v>H. Martin</v>
      </c>
      <c r="J42" s="11" t="s">
        <v>110</v>
      </c>
      <c r="K42">
        <f>'[3]Cumulative Stats'!C153</f>
        <v>4.5</v>
      </c>
    </row>
    <row r="43" spans="1:11" ht="12.75">
      <c r="A43" t="str">
        <f>'[11]Cumulative Stats'!A131</f>
        <v>Holmes</v>
      </c>
      <c r="B43" s="11" t="s">
        <v>118</v>
      </c>
      <c r="C43">
        <f>'[11]Cumulative Stats'!C131</f>
        <v>2</v>
      </c>
      <c r="D43">
        <f>'[11]Cumulative Stats'!D131</f>
        <v>13</v>
      </c>
      <c r="E43">
        <f>'[11]Cumulative Stats'!E131</f>
        <v>6.5</v>
      </c>
      <c r="F43">
        <f>'[11]Cumulative Stats'!F131</f>
        <v>8</v>
      </c>
      <c r="G43">
        <f>'[11]Cumulative Stats'!G131</f>
        <v>0</v>
      </c>
      <c r="I43" t="str">
        <f>'[9]Cumulative Stats'!A151</f>
        <v>Osborne</v>
      </c>
      <c r="J43" s="11" t="s">
        <v>116</v>
      </c>
      <c r="K43">
        <f>'[9]Cumulative Stats'!C151</f>
        <v>4.5</v>
      </c>
    </row>
    <row r="44" spans="1:11" ht="12.75">
      <c r="A44" t="str">
        <f>'[8]Cumulative Stats'!A137</f>
        <v>Carter</v>
      </c>
      <c r="B44" s="11" t="s">
        <v>115</v>
      </c>
      <c r="C44">
        <f>'[8]Cumulative Stats'!C137</f>
        <v>2</v>
      </c>
      <c r="D44">
        <f>'[8]Cumulative Stats'!D137</f>
        <v>-2</v>
      </c>
      <c r="E44">
        <f>'[8]Cumulative Stats'!E137</f>
        <v>-1</v>
      </c>
      <c r="F44">
        <f>'[8]Cumulative Stats'!F137</f>
        <v>0</v>
      </c>
      <c r="G44">
        <f>'[8]Cumulative Stats'!G137</f>
        <v>0</v>
      </c>
      <c r="I44" t="str">
        <f>'[7]Cumulative Stats'!A154</f>
        <v>B. Howard</v>
      </c>
      <c r="J44" s="11" t="s">
        <v>114</v>
      </c>
      <c r="K44">
        <f>'[7]Cumulative Stats'!C154</f>
        <v>4.5</v>
      </c>
    </row>
    <row r="45" spans="1:11" ht="12.75">
      <c r="A45" t="str">
        <f>'[4]Cumulative Stats'!A133</f>
        <v>Logan</v>
      </c>
      <c r="B45" s="11" t="s">
        <v>111</v>
      </c>
      <c r="C45">
        <f>'[4]Cumulative Stats'!C133</f>
        <v>2</v>
      </c>
      <c r="D45">
        <f>'[4]Cumulative Stats'!D133</f>
        <v>4</v>
      </c>
      <c r="E45">
        <f>'[4]Cumulative Stats'!E133</f>
        <v>2</v>
      </c>
      <c r="F45">
        <f>'[4]Cumulative Stats'!F133</f>
        <v>4</v>
      </c>
      <c r="G45">
        <f>'[4]Cumulative Stats'!G133</f>
        <v>0</v>
      </c>
      <c r="I45" t="str">
        <f>'[10]Cumulative Stats'!A141</f>
        <v>Ly. Brooks</v>
      </c>
      <c r="J45" s="11" t="s">
        <v>117</v>
      </c>
      <c r="K45">
        <f>'[10]Cumulative Stats'!C141</f>
        <v>4.5</v>
      </c>
    </row>
    <row r="46" spans="1:11" ht="12.75">
      <c r="A46" t="str">
        <f>'[13]Cumulative Stats'!A136</f>
        <v>Nobis</v>
      </c>
      <c r="B46" s="11" t="s">
        <v>120</v>
      </c>
      <c r="C46">
        <f>'[13]Cumulative Stats'!C136</f>
        <v>2</v>
      </c>
      <c r="D46">
        <f>'[13]Cumulative Stats'!D136</f>
        <v>18</v>
      </c>
      <c r="E46">
        <f>'[13]Cumulative Stats'!E136</f>
        <v>9</v>
      </c>
      <c r="F46">
        <f>'[13]Cumulative Stats'!F136</f>
        <v>11</v>
      </c>
      <c r="G46">
        <f>'[13]Cumulative Stats'!G136</f>
        <v>0</v>
      </c>
      <c r="I46" t="str">
        <f>'[7]Cumulative Stats'!A148</f>
        <v>J. Mitchell</v>
      </c>
      <c r="J46" s="11" t="s">
        <v>114</v>
      </c>
      <c r="K46">
        <f>'[7]Cumulative Stats'!C148</f>
        <v>4.5</v>
      </c>
    </row>
    <row r="47" spans="1:11" ht="12.75">
      <c r="A47" t="str">
        <f>'[12]Cumulative Stats'!A143</f>
        <v>Moore</v>
      </c>
      <c r="B47" s="11" t="s">
        <v>119</v>
      </c>
      <c r="C47">
        <f>'[12]Cumulative Stats'!C143</f>
        <v>2</v>
      </c>
      <c r="D47">
        <f>'[12]Cumulative Stats'!D143</f>
        <v>-3</v>
      </c>
      <c r="E47">
        <f>'[12]Cumulative Stats'!E143</f>
        <v>-1.5</v>
      </c>
      <c r="F47">
        <f>'[12]Cumulative Stats'!F143</f>
        <v>0</v>
      </c>
      <c r="G47">
        <f>'[12]Cumulative Stats'!G143</f>
        <v>0</v>
      </c>
      <c r="I47" t="str">
        <f>'[5]Cumulative Stats'!A145</f>
        <v>J. Mendenhall</v>
      </c>
      <c r="J47" s="11" t="s">
        <v>112</v>
      </c>
      <c r="K47">
        <f>'[5]Cumulative Stats'!C145</f>
        <v>4</v>
      </c>
    </row>
    <row r="48" spans="1:11" ht="12.75">
      <c r="A48" t="str">
        <f>'[3]Cumulative Stats'!A138</f>
        <v>C. Waters</v>
      </c>
      <c r="B48" s="11" t="s">
        <v>110</v>
      </c>
      <c r="C48">
        <f>'[3]Cumulative Stats'!C138</f>
        <v>2</v>
      </c>
      <c r="D48">
        <f>'[3]Cumulative Stats'!D138</f>
        <v>-2</v>
      </c>
      <c r="E48">
        <f>'[3]Cumulative Stats'!E138</f>
        <v>-1</v>
      </c>
      <c r="F48">
        <f>'[3]Cumulative Stats'!F138</f>
        <v>0</v>
      </c>
      <c r="G48">
        <f>'[3]Cumulative Stats'!G138</f>
        <v>0</v>
      </c>
      <c r="I48" t="str">
        <f>'[1]Cumulative Stats'!A136</f>
        <v>M. Arneson</v>
      </c>
      <c r="J48" s="11" t="s">
        <v>108</v>
      </c>
      <c r="K48">
        <f>'[1]Cumulative Stats'!C136</f>
        <v>4</v>
      </c>
    </row>
    <row r="49" spans="1:11" ht="12.75">
      <c r="A49" t="str">
        <f>'[7]Cumulative Stats'!A139</f>
        <v>Weaver</v>
      </c>
      <c r="B49" s="11" t="s">
        <v>114</v>
      </c>
      <c r="C49">
        <f>'[7]Cumulative Stats'!C139</f>
        <v>2</v>
      </c>
      <c r="D49">
        <f>'[7]Cumulative Stats'!D139</f>
        <v>-3</v>
      </c>
      <c r="E49">
        <f>'[7]Cumulative Stats'!E139</f>
        <v>-1.5</v>
      </c>
      <c r="F49">
        <f>'[7]Cumulative Stats'!F139</f>
        <v>0</v>
      </c>
      <c r="G49">
        <f>'[7]Cumulative Stats'!G139</f>
        <v>0</v>
      </c>
      <c r="I49" t="str">
        <f>'[7]Cumulative Stats'!A153</f>
        <v>Er. Price</v>
      </c>
      <c r="J49" s="11" t="s">
        <v>114</v>
      </c>
      <c r="K49">
        <f>'[7]Cumulative Stats'!C153</f>
        <v>4</v>
      </c>
    </row>
    <row r="50" spans="1:11" ht="12.75">
      <c r="A50" t="str">
        <f>'[2]Cumulative Stats'!A144</f>
        <v>Salter</v>
      </c>
      <c r="B50" s="11" t="s">
        <v>109</v>
      </c>
      <c r="C50">
        <f>'[2]Cumulative Stats'!C144</f>
        <v>2</v>
      </c>
      <c r="D50">
        <f>'[2]Cumulative Stats'!D144</f>
        <v>0</v>
      </c>
      <c r="E50">
        <f>'[2]Cumulative Stats'!E144</f>
        <v>0</v>
      </c>
      <c r="F50">
        <f>'[2]Cumulative Stats'!F144</f>
        <v>1</v>
      </c>
      <c r="G50">
        <f>'[2]Cumulative Stats'!G144</f>
        <v>0</v>
      </c>
      <c r="I50" t="str">
        <f>'[5]Cumulative Stats'!A142</f>
        <v>J. Gregory</v>
      </c>
      <c r="J50" s="11" t="s">
        <v>112</v>
      </c>
      <c r="K50">
        <f>'[5]Cumulative Stats'!C142</f>
        <v>4</v>
      </c>
    </row>
    <row r="51" spans="1:11" ht="12.75">
      <c r="A51" t="str">
        <f>'[4]Cumulative Stats'!A132</f>
        <v>Bunting</v>
      </c>
      <c r="B51" s="11" t="s">
        <v>111</v>
      </c>
      <c r="C51">
        <f>'[4]Cumulative Stats'!C132</f>
        <v>2</v>
      </c>
      <c r="D51">
        <f>'[4]Cumulative Stats'!D132</f>
        <v>20</v>
      </c>
      <c r="E51">
        <f>'[4]Cumulative Stats'!E132</f>
        <v>10</v>
      </c>
      <c r="F51">
        <f>'[4]Cumulative Stats'!F132</f>
        <v>11</v>
      </c>
      <c r="G51">
        <f>'[4]Cumulative Stats'!G132</f>
        <v>1</v>
      </c>
      <c r="I51" t="str">
        <f>'[7]Cumulative Stats'!A147</f>
        <v>Hand</v>
      </c>
      <c r="J51" s="11" t="s">
        <v>114</v>
      </c>
      <c r="K51">
        <f>'[7]Cumulative Stats'!C147</f>
        <v>4</v>
      </c>
    </row>
    <row r="52" spans="1:11" ht="12.75">
      <c r="A52" t="str">
        <f>'[7]Cumulative Stats'!A142</f>
        <v>Laslavic</v>
      </c>
      <c r="B52" s="11" t="s">
        <v>114</v>
      </c>
      <c r="C52">
        <f>'[7]Cumulative Stats'!C142</f>
        <v>2</v>
      </c>
      <c r="D52">
        <f>'[7]Cumulative Stats'!D142</f>
        <v>25</v>
      </c>
      <c r="E52">
        <f>'[7]Cumulative Stats'!E142</f>
        <v>12.5</v>
      </c>
      <c r="F52">
        <f>'[7]Cumulative Stats'!F142</f>
        <v>21</v>
      </c>
      <c r="G52">
        <f>'[7]Cumulative Stats'!G142</f>
        <v>0</v>
      </c>
      <c r="I52" t="str">
        <f>'[12]Cumulative Stats'!A151</f>
        <v>Colman</v>
      </c>
      <c r="J52" s="11" t="s">
        <v>119</v>
      </c>
      <c r="K52">
        <f>'[12]Cumulative Stats'!C151</f>
        <v>3.5</v>
      </c>
    </row>
    <row r="53" spans="1:11" ht="12.75">
      <c r="A53" t="str">
        <f>'[10]Cumulative Stats'!A132</f>
        <v>Preece</v>
      </c>
      <c r="B53" s="11" t="s">
        <v>117</v>
      </c>
      <c r="C53">
        <f>'[10]Cumulative Stats'!C132</f>
        <v>2</v>
      </c>
      <c r="D53">
        <f>'[10]Cumulative Stats'!D132</f>
        <v>17</v>
      </c>
      <c r="E53">
        <f>'[10]Cumulative Stats'!E132</f>
        <v>8.5</v>
      </c>
      <c r="F53">
        <f>'[10]Cumulative Stats'!F132</f>
        <v>9</v>
      </c>
      <c r="G53">
        <f>'[10]Cumulative Stats'!G132</f>
        <v>0</v>
      </c>
      <c r="I53" t="str">
        <f>'[5]Cumulative Stats'!A143</f>
        <v>Jacobsen</v>
      </c>
      <c r="J53" s="11" t="s">
        <v>112</v>
      </c>
      <c r="K53">
        <f>'[5]Cumulative Stats'!C143</f>
        <v>3.5</v>
      </c>
    </row>
    <row r="54" spans="1:11" ht="12.75">
      <c r="A54" t="str">
        <f>'[12]Cumulative Stats'!A140</f>
        <v>Federspiel</v>
      </c>
      <c r="B54" s="11" t="s">
        <v>119</v>
      </c>
      <c r="C54">
        <f>'[12]Cumulative Stats'!C140</f>
        <v>2</v>
      </c>
      <c r="D54">
        <f>'[12]Cumulative Stats'!D140</f>
        <v>24</v>
      </c>
      <c r="E54">
        <f>'[12]Cumulative Stats'!E140</f>
        <v>12</v>
      </c>
      <c r="F54">
        <f>'[12]Cumulative Stats'!F140</f>
        <v>13</v>
      </c>
      <c r="G54">
        <f>'[12]Cumulative Stats'!G140</f>
        <v>0</v>
      </c>
      <c r="I54" t="str">
        <f>'[3]Cumulative Stats'!A144</f>
        <v>Cole</v>
      </c>
      <c r="J54" s="11" t="s">
        <v>110</v>
      </c>
      <c r="K54">
        <f>'[3]Cumulative Stats'!C144</f>
        <v>3.5</v>
      </c>
    </row>
    <row r="55" spans="1:11" ht="12.75">
      <c r="A55" t="str">
        <f>'[13]Cumulative Stats'!A133</f>
        <v>Ellis</v>
      </c>
      <c r="B55" s="11" t="s">
        <v>120</v>
      </c>
      <c r="C55">
        <f>'[13]Cumulative Stats'!C133</f>
        <v>2</v>
      </c>
      <c r="D55">
        <f>'[13]Cumulative Stats'!D133</f>
        <v>7</v>
      </c>
      <c r="E55">
        <f>'[13]Cumulative Stats'!E133</f>
        <v>3.5</v>
      </c>
      <c r="F55">
        <f>'[13]Cumulative Stats'!F133</f>
        <v>4</v>
      </c>
      <c r="G55">
        <f>'[13]Cumulative Stats'!G133</f>
        <v>0</v>
      </c>
      <c r="I55" t="str">
        <f>'[9]Cumulative Stats'!A148</f>
        <v>Gallagher</v>
      </c>
      <c r="J55" s="11" t="s">
        <v>116</v>
      </c>
      <c r="K55">
        <f>'[9]Cumulative Stats'!C148</f>
        <v>3.5</v>
      </c>
    </row>
    <row r="56" spans="1:11" ht="12.75">
      <c r="A56" t="str">
        <f>'[2]Cumulative Stats'!A140</f>
        <v>Fischer</v>
      </c>
      <c r="B56" s="11" t="s">
        <v>109</v>
      </c>
      <c r="C56">
        <f>'[2]Cumulative Stats'!C140</f>
        <v>1</v>
      </c>
      <c r="D56">
        <f>'[2]Cumulative Stats'!D140</f>
        <v>15</v>
      </c>
      <c r="E56">
        <f>'[2]Cumulative Stats'!E140</f>
        <v>15</v>
      </c>
      <c r="F56">
        <f>'[2]Cumulative Stats'!F140</f>
        <v>15</v>
      </c>
      <c r="G56">
        <f>'[2]Cumulative Stats'!G140</f>
        <v>0</v>
      </c>
      <c r="I56" t="str">
        <f>'[3]Cumulative Stats'!A148</f>
        <v>Toomay</v>
      </c>
      <c r="J56" s="11" t="s">
        <v>110</v>
      </c>
      <c r="K56">
        <f>'[3]Cumulative Stats'!C148</f>
        <v>3.5</v>
      </c>
    </row>
    <row r="57" spans="1:11" ht="12.75">
      <c r="A57" t="str">
        <f>'[5]Cumulative Stats'!A131</f>
        <v>Crist</v>
      </c>
      <c r="B57" s="11" t="s">
        <v>112</v>
      </c>
      <c r="C57">
        <f>'[5]Cumulative Stats'!C131</f>
        <v>1</v>
      </c>
      <c r="D57">
        <f>'[5]Cumulative Stats'!D131</f>
        <v>14</v>
      </c>
      <c r="E57">
        <f>'[5]Cumulative Stats'!E131</f>
        <v>14</v>
      </c>
      <c r="F57">
        <f>'[5]Cumulative Stats'!F131</f>
        <v>14</v>
      </c>
      <c r="G57">
        <f>'[5]Cumulative Stats'!G131</f>
        <v>0</v>
      </c>
      <c r="I57" t="str">
        <f>'[11]Cumulative Stats'!A141</f>
        <v>Hunley</v>
      </c>
      <c r="J57" s="11" t="s">
        <v>118</v>
      </c>
      <c r="K57">
        <f>'[11]Cumulative Stats'!C141</f>
        <v>3.5</v>
      </c>
    </row>
    <row r="58" spans="1:11" ht="12.75">
      <c r="A58" t="str">
        <f>'[11]Cumulative Stats'!A133</f>
        <v>Vanderbundt</v>
      </c>
      <c r="B58" s="11" t="s">
        <v>118</v>
      </c>
      <c r="C58">
        <f>'[11]Cumulative Stats'!C133</f>
        <v>1</v>
      </c>
      <c r="D58">
        <f>'[11]Cumulative Stats'!D133</f>
        <v>17</v>
      </c>
      <c r="E58">
        <f>'[11]Cumulative Stats'!E133</f>
        <v>17</v>
      </c>
      <c r="F58">
        <f>'[11]Cumulative Stats'!F133</f>
        <v>17</v>
      </c>
      <c r="G58">
        <f>'[11]Cumulative Stats'!G133</f>
        <v>0</v>
      </c>
      <c r="I58" t="str">
        <f>'[11]Cumulative Stats'!A143</f>
        <v>T. Hart</v>
      </c>
      <c r="J58" s="11" t="s">
        <v>118</v>
      </c>
      <c r="K58">
        <f>'[11]Cumulative Stats'!C143</f>
        <v>3.5</v>
      </c>
    </row>
    <row r="59" spans="1:11" ht="12.75">
      <c r="A59" t="str">
        <f>'[5]Cumulative Stats'!A132</f>
        <v>Athas</v>
      </c>
      <c r="B59" s="11" t="s">
        <v>112</v>
      </c>
      <c r="C59">
        <f>'[5]Cumulative Stats'!C132</f>
        <v>1</v>
      </c>
      <c r="D59">
        <f>'[5]Cumulative Stats'!D132</f>
        <v>-2</v>
      </c>
      <c r="E59">
        <f>'[5]Cumulative Stats'!E132</f>
        <v>-2</v>
      </c>
      <c r="F59">
        <f>'[5]Cumulative Stats'!F132</f>
        <v>0</v>
      </c>
      <c r="G59">
        <f>'[5]Cumulative Stats'!G132</f>
        <v>0</v>
      </c>
      <c r="I59" t="str">
        <f>'[12]Cumulative Stats'!A147</f>
        <v>D. Moore</v>
      </c>
      <c r="J59" s="11" t="s">
        <v>119</v>
      </c>
      <c r="K59">
        <f>'[12]Cumulative Stats'!C147</f>
        <v>3.5</v>
      </c>
    </row>
    <row r="60" spans="1:11" ht="12.75">
      <c r="A60" t="str">
        <f>'[6]Cumulative Stats'!A133</f>
        <v>Siemon</v>
      </c>
      <c r="B60" s="11" t="s">
        <v>113</v>
      </c>
      <c r="C60">
        <f>'[6]Cumulative Stats'!C133</f>
        <v>1</v>
      </c>
      <c r="D60">
        <f>'[6]Cumulative Stats'!D133</f>
        <v>26</v>
      </c>
      <c r="E60">
        <f>'[6]Cumulative Stats'!E133</f>
        <v>26</v>
      </c>
      <c r="F60">
        <f>'[6]Cumulative Stats'!F133</f>
        <v>26</v>
      </c>
      <c r="G60">
        <f>'[6]Cumulative Stats'!G133</f>
        <v>0</v>
      </c>
      <c r="I60" t="str">
        <f>'[7]Cumulative Stats'!A151</f>
        <v>Naumoff</v>
      </c>
      <c r="J60" s="11" t="s">
        <v>114</v>
      </c>
      <c r="K60">
        <f>'[7]Cumulative Stats'!C151</f>
        <v>3.5</v>
      </c>
    </row>
    <row r="61" spans="1:11" ht="12.75">
      <c r="A61" t="str">
        <f>'[7]Cumulative Stats'!A141</f>
        <v>Jauron</v>
      </c>
      <c r="B61" s="11" t="s">
        <v>114</v>
      </c>
      <c r="C61">
        <f>'[7]Cumulative Stats'!C141</f>
        <v>1</v>
      </c>
      <c r="D61">
        <f>'[7]Cumulative Stats'!D141</f>
        <v>29</v>
      </c>
      <c r="E61">
        <f>'[7]Cumulative Stats'!E141</f>
        <v>29</v>
      </c>
      <c r="F61">
        <f>'[7]Cumulative Stats'!F141</f>
        <v>29</v>
      </c>
      <c r="G61">
        <f>'[7]Cumulative Stats'!G141</f>
        <v>0</v>
      </c>
      <c r="I61" t="str">
        <f>'[5]Cumulative Stats'!A148</f>
        <v>Hornsby</v>
      </c>
      <c r="J61" s="11" t="s">
        <v>112</v>
      </c>
      <c r="K61">
        <f>'[5]Cumulative Stats'!C148</f>
        <v>3.5</v>
      </c>
    </row>
    <row r="62" spans="1:11" ht="12.75">
      <c r="A62" t="str">
        <f>'[4]Cumulative Stats'!A135</f>
        <v>Lavender</v>
      </c>
      <c r="B62" s="11" t="s">
        <v>111</v>
      </c>
      <c r="C62">
        <f>'[4]Cumulative Stats'!C135</f>
        <v>1</v>
      </c>
      <c r="D62">
        <f>'[4]Cumulative Stats'!D135</f>
        <v>57</v>
      </c>
      <c r="E62">
        <f>'[4]Cumulative Stats'!E135</f>
        <v>57</v>
      </c>
      <c r="F62">
        <f>'[4]Cumulative Stats'!F135</f>
        <v>57</v>
      </c>
      <c r="G62">
        <f>'[4]Cumulative Stats'!G135</f>
        <v>1</v>
      </c>
      <c r="I62" t="str">
        <f>'[3]Cumulative Stats'!A154</f>
        <v>Gregory</v>
      </c>
      <c r="J62" s="11" t="s">
        <v>110</v>
      </c>
      <c r="K62">
        <f>'[3]Cumulative Stats'!C154</f>
        <v>3</v>
      </c>
    </row>
    <row r="63" spans="1:11" ht="12.75">
      <c r="A63" t="str">
        <f>'[6]Cumulative Stats'!A131</f>
        <v>J. Wright</v>
      </c>
      <c r="B63" s="11" t="s">
        <v>113</v>
      </c>
      <c r="C63">
        <f>'[6]Cumulative Stats'!C131</f>
        <v>1</v>
      </c>
      <c r="D63">
        <f>'[6]Cumulative Stats'!D131</f>
        <v>4</v>
      </c>
      <c r="E63">
        <f>'[6]Cumulative Stats'!E131</f>
        <v>4</v>
      </c>
      <c r="F63">
        <f>'[6]Cumulative Stats'!F131</f>
        <v>4</v>
      </c>
      <c r="G63">
        <f>'[6]Cumulative Stats'!G131</f>
        <v>0</v>
      </c>
      <c r="I63" t="str">
        <f>'[8]Cumulative Stats'!A145</f>
        <v>C. Williams</v>
      </c>
      <c r="J63" s="11" t="s">
        <v>115</v>
      </c>
      <c r="K63">
        <f>'[8]Cumulative Stats'!C145</f>
        <v>3</v>
      </c>
    </row>
    <row r="64" spans="1:11" ht="12.75">
      <c r="A64" t="str">
        <f>'[9]Cumulative Stats'!A145</f>
        <v>Taylor</v>
      </c>
      <c r="B64" s="11" t="s">
        <v>116</v>
      </c>
      <c r="C64">
        <f>'[9]Cumulative Stats'!C145</f>
        <v>1</v>
      </c>
      <c r="D64">
        <f>'[9]Cumulative Stats'!D145</f>
        <v>20</v>
      </c>
      <c r="E64">
        <f>'[9]Cumulative Stats'!E145</f>
        <v>20</v>
      </c>
      <c r="F64">
        <f>'[9]Cumulative Stats'!F145</f>
        <v>20</v>
      </c>
      <c r="G64">
        <f>'[9]Cumulative Stats'!G145</f>
        <v>0</v>
      </c>
      <c r="I64" t="str">
        <f>'[6]Cumulative Stats'!A144</f>
        <v>Sutherland</v>
      </c>
      <c r="J64" s="11" t="s">
        <v>113</v>
      </c>
      <c r="K64">
        <f>'[6]Cumulative Stats'!C144</f>
        <v>3</v>
      </c>
    </row>
    <row r="65" spans="1:11" ht="12.75">
      <c r="A65" t="str">
        <f>'[13]Cumulative Stats'!A138</f>
        <v>Lawrence</v>
      </c>
      <c r="B65" s="11" t="s">
        <v>120</v>
      </c>
      <c r="C65">
        <f>'[13]Cumulative Stats'!C138</f>
        <v>1</v>
      </c>
      <c r="D65">
        <f>'[13]Cumulative Stats'!D138</f>
        <v>-1</v>
      </c>
      <c r="E65">
        <f>'[13]Cumulative Stats'!E138</f>
        <v>-1</v>
      </c>
      <c r="F65">
        <f>'[13]Cumulative Stats'!F138</f>
        <v>0</v>
      </c>
      <c r="G65">
        <f>'[13]Cumulative Stats'!G138</f>
        <v>0</v>
      </c>
      <c r="I65" t="str">
        <f>'[2]Cumulative Stats'!A148</f>
        <v>Brundige</v>
      </c>
      <c r="J65" s="11" t="s">
        <v>109</v>
      </c>
      <c r="K65">
        <f>'[2]Cumulative Stats'!C148</f>
        <v>3</v>
      </c>
    </row>
    <row r="66" spans="1:11" ht="12.75">
      <c r="A66" t="str">
        <f>'[9]Cumulative Stats'!A144</f>
        <v>Buffone</v>
      </c>
      <c r="B66" s="11" t="s">
        <v>116</v>
      </c>
      <c r="C66">
        <f>'[9]Cumulative Stats'!C144</f>
        <v>1</v>
      </c>
      <c r="D66">
        <f>'[9]Cumulative Stats'!D144</f>
        <v>1</v>
      </c>
      <c r="E66">
        <f>'[9]Cumulative Stats'!E144</f>
        <v>1</v>
      </c>
      <c r="F66">
        <f>'[9]Cumulative Stats'!F144</f>
        <v>1</v>
      </c>
      <c r="G66">
        <f>'[9]Cumulative Stats'!G144</f>
        <v>0</v>
      </c>
      <c r="I66" t="str">
        <f>'[2]Cumulative Stats'!A150</f>
        <v>McDole</v>
      </c>
      <c r="J66" s="11" t="s">
        <v>109</v>
      </c>
      <c r="K66">
        <f>'[2]Cumulative Stats'!C150</f>
        <v>3</v>
      </c>
    </row>
    <row r="67" spans="1:11" ht="12.75">
      <c r="A67" t="str">
        <f>'[4]Cumulative Stats'!A129</f>
        <v>Zabel</v>
      </c>
      <c r="B67" s="11" t="s">
        <v>111</v>
      </c>
      <c r="C67">
        <f>'[4]Cumulative Stats'!C129</f>
        <v>1</v>
      </c>
      <c r="D67">
        <f>'[4]Cumulative Stats'!D129</f>
        <v>8</v>
      </c>
      <c r="E67">
        <f>'[4]Cumulative Stats'!E129</f>
        <v>8</v>
      </c>
      <c r="F67">
        <f>'[4]Cumulative Stats'!F129</f>
        <v>8</v>
      </c>
      <c r="G67">
        <f>'[4]Cumulative Stats'!G129</f>
        <v>0</v>
      </c>
      <c r="I67" t="str">
        <f>'[5]Cumulative Stats'!A144</f>
        <v>Kelley</v>
      </c>
      <c r="J67" s="11" t="s">
        <v>112</v>
      </c>
      <c r="K67">
        <f>'[5]Cumulative Stats'!C144</f>
        <v>3</v>
      </c>
    </row>
    <row r="68" spans="1:11" ht="12.75">
      <c r="A68" t="str">
        <f>'[1]Cumulative Stats'!A127</f>
        <v>Duren</v>
      </c>
      <c r="B68" s="11" t="s">
        <v>108</v>
      </c>
      <c r="C68">
        <f>'[1]Cumulative Stats'!C127</f>
        <v>1</v>
      </c>
      <c r="D68">
        <f>'[1]Cumulative Stats'!D127</f>
        <v>21</v>
      </c>
      <c r="E68">
        <f>'[1]Cumulative Stats'!E127</f>
        <v>21</v>
      </c>
      <c r="F68">
        <f>'[1]Cumulative Stats'!F127</f>
        <v>21</v>
      </c>
      <c r="G68">
        <f>'[1]Cumulative Stats'!G127</f>
        <v>0</v>
      </c>
      <c r="I68" t="str">
        <f>'[9]Cumulative Stats'!A152</f>
        <v>Hrivnak</v>
      </c>
      <c r="J68" s="11" t="s">
        <v>116</v>
      </c>
      <c r="K68">
        <f>'[9]Cumulative Stats'!C152</f>
        <v>3</v>
      </c>
    </row>
    <row r="69" spans="1:11" ht="12.75">
      <c r="A69" t="str">
        <f>'[5]Cumulative Stats'!A135</f>
        <v>Lockhart</v>
      </c>
      <c r="B69" s="11" t="s">
        <v>112</v>
      </c>
      <c r="C69">
        <f>'[5]Cumulative Stats'!C135</f>
        <v>1</v>
      </c>
      <c r="D69">
        <f>'[5]Cumulative Stats'!D135</f>
        <v>0</v>
      </c>
      <c r="E69">
        <f>'[5]Cumulative Stats'!E135</f>
        <v>0</v>
      </c>
      <c r="F69">
        <f>'[5]Cumulative Stats'!F135</f>
        <v>0</v>
      </c>
      <c r="G69">
        <f>'[5]Cumulative Stats'!G135</f>
        <v>0</v>
      </c>
      <c r="I69" t="str">
        <f>'[2]Cumulative Stats'!A151</f>
        <v>Hanburger</v>
      </c>
      <c r="J69" s="11" t="s">
        <v>109</v>
      </c>
      <c r="K69">
        <f>'[2]Cumulative Stats'!C151</f>
        <v>3</v>
      </c>
    </row>
    <row r="70" spans="1:11" ht="12.75">
      <c r="A70" t="str">
        <f>'[5]Cumulative Stats'!A137</f>
        <v>Selfridge</v>
      </c>
      <c r="B70" s="11" t="s">
        <v>112</v>
      </c>
      <c r="C70">
        <f>'[5]Cumulative Stats'!C137</f>
        <v>1</v>
      </c>
      <c r="D70">
        <f>'[5]Cumulative Stats'!D137</f>
        <v>11</v>
      </c>
      <c r="E70">
        <f>'[5]Cumulative Stats'!E137</f>
        <v>11</v>
      </c>
      <c r="F70">
        <f>'[5]Cumulative Stats'!F137</f>
        <v>11</v>
      </c>
      <c r="G70">
        <f>'[5]Cumulative Stats'!G137</f>
        <v>0</v>
      </c>
      <c r="I70" t="str">
        <f>'[3]Cumulative Stats'!A149</f>
        <v>D. Edwards</v>
      </c>
      <c r="J70" s="11" t="s">
        <v>110</v>
      </c>
      <c r="K70">
        <f>'[3]Cumulative Stats'!C149</f>
        <v>2.5</v>
      </c>
    </row>
    <row r="71" spans="1:11" ht="12.75">
      <c r="A71" t="str">
        <f>'[6]Cumulative Stats'!A135</f>
        <v>Brown</v>
      </c>
      <c r="B71" s="11" t="s">
        <v>113</v>
      </c>
      <c r="C71">
        <f>'[6]Cumulative Stats'!C135</f>
        <v>1</v>
      </c>
      <c r="D71">
        <f>'[6]Cumulative Stats'!D135</f>
        <v>11</v>
      </c>
      <c r="E71">
        <f>'[6]Cumulative Stats'!E135</f>
        <v>11</v>
      </c>
      <c r="F71">
        <f>'[6]Cumulative Stats'!F135</f>
        <v>11</v>
      </c>
      <c r="G71">
        <f>'[6]Cumulative Stats'!G135</f>
        <v>0</v>
      </c>
      <c r="I71" t="str">
        <f>'[5]Cumulative Stats'!A146</f>
        <v>Hilton</v>
      </c>
      <c r="J71" s="11" t="s">
        <v>112</v>
      </c>
      <c r="K71">
        <f>'[5]Cumulative Stats'!C146</f>
        <v>2.5</v>
      </c>
    </row>
    <row r="72" spans="1:11" ht="12.75">
      <c r="A72" t="str">
        <f>'[13]Cumulative Stats'!A135</f>
        <v>Brezina</v>
      </c>
      <c r="B72" s="11" t="s">
        <v>120</v>
      </c>
      <c r="C72">
        <f>'[13]Cumulative Stats'!C135</f>
        <v>1</v>
      </c>
      <c r="D72">
        <f>'[13]Cumulative Stats'!D135</f>
        <v>11</v>
      </c>
      <c r="E72">
        <f>'[13]Cumulative Stats'!E135</f>
        <v>11</v>
      </c>
      <c r="F72">
        <f>'[13]Cumulative Stats'!F135</f>
        <v>11</v>
      </c>
      <c r="G72">
        <f>'[13]Cumulative Stats'!G135</f>
        <v>0</v>
      </c>
      <c r="I72" t="str">
        <f>'[3]Cumulative Stats'!A146</f>
        <v>Jordan</v>
      </c>
      <c r="J72" s="11" t="s">
        <v>110</v>
      </c>
      <c r="K72">
        <f>'[3]Cumulative Stats'!C146</f>
        <v>2.5</v>
      </c>
    </row>
    <row r="73" spans="1:11" ht="12.75">
      <c r="A73" t="str">
        <f>'[3]Cumulative Stats'!A140</f>
        <v>M. Washington</v>
      </c>
      <c r="B73" s="11" t="s">
        <v>110</v>
      </c>
      <c r="C73">
        <f>'[3]Cumulative Stats'!C140</f>
        <v>1</v>
      </c>
      <c r="D73">
        <f>'[3]Cumulative Stats'!D140</f>
        <v>0</v>
      </c>
      <c r="E73">
        <f>'[3]Cumulative Stats'!E140</f>
        <v>0</v>
      </c>
      <c r="F73">
        <f>'[3]Cumulative Stats'!F140</f>
        <v>0</v>
      </c>
      <c r="G73">
        <f>'[3]Cumulative Stats'!G140</f>
        <v>0</v>
      </c>
      <c r="I73" t="str">
        <f>'[9]Cumulative Stats'!A155</f>
        <v>R. Harris</v>
      </c>
      <c r="J73" s="11" t="s">
        <v>116</v>
      </c>
      <c r="K73">
        <f>'[9]Cumulative Stats'!C155</f>
        <v>2.5</v>
      </c>
    </row>
    <row r="74" spans="1:11" ht="12.75">
      <c r="A74" t="str">
        <f>'[5]Cumulative Stats'!A139</f>
        <v>Small</v>
      </c>
      <c r="B74" s="11" t="s">
        <v>112</v>
      </c>
      <c r="C74">
        <f>'[5]Cumulative Stats'!C139</f>
        <v>1</v>
      </c>
      <c r="D74">
        <f>'[5]Cumulative Stats'!D139</f>
        <v>0</v>
      </c>
      <c r="E74">
        <f>'[5]Cumulative Stats'!E139</f>
        <v>0</v>
      </c>
      <c r="F74">
        <f>'[5]Cumulative Stats'!F139</f>
        <v>0</v>
      </c>
      <c r="G74">
        <f>'[5]Cumulative Stats'!G139</f>
        <v>0</v>
      </c>
      <c r="I74" t="str">
        <f>'[13]Cumulative Stats'!A143</f>
        <v>M. Lewis</v>
      </c>
      <c r="J74" s="11" t="s">
        <v>120</v>
      </c>
      <c r="K74">
        <f>'[13]Cumulative Stats'!C143</f>
        <v>2.5</v>
      </c>
    </row>
    <row r="75" spans="1:11" ht="12.75">
      <c r="A75" t="str">
        <f>'[10]Cumulative Stats'!A133</f>
        <v>Geddes</v>
      </c>
      <c r="B75" s="11" t="s">
        <v>117</v>
      </c>
      <c r="C75">
        <f>'[10]Cumulative Stats'!C133</f>
        <v>1</v>
      </c>
      <c r="D75">
        <f>'[10]Cumulative Stats'!D133</f>
        <v>1</v>
      </c>
      <c r="E75">
        <f>'[10]Cumulative Stats'!E133</f>
        <v>1</v>
      </c>
      <c r="F75">
        <f>'[10]Cumulative Stats'!F133</f>
        <v>1</v>
      </c>
      <c r="G75">
        <f>'[10]Cumulative Stats'!G133</f>
        <v>0</v>
      </c>
      <c r="I75" t="str">
        <f>'[9]Cumulative Stats'!A153</f>
        <v>Buffone</v>
      </c>
      <c r="J75" s="11" t="s">
        <v>116</v>
      </c>
      <c r="K75">
        <f>'[9]Cumulative Stats'!C153</f>
        <v>2.5</v>
      </c>
    </row>
    <row r="76" spans="1:11" ht="12.75">
      <c r="A76" t="str">
        <f>'[5]Cumulative Stats'!A138</f>
        <v>Hornsby</v>
      </c>
      <c r="B76" s="11" t="s">
        <v>112</v>
      </c>
      <c r="C76">
        <f>'[5]Cumulative Stats'!C138</f>
        <v>1</v>
      </c>
      <c r="D76">
        <f>'[5]Cumulative Stats'!D138</f>
        <v>18</v>
      </c>
      <c r="E76">
        <f>'[5]Cumulative Stats'!E138</f>
        <v>18</v>
      </c>
      <c r="F76">
        <f>'[5]Cumulative Stats'!F138</f>
        <v>18</v>
      </c>
      <c r="G76">
        <f>'[5]Cumulative Stats'!G138</f>
        <v>0</v>
      </c>
      <c r="I76" t="str">
        <f>'[12]Cumulative Stats'!A153</f>
        <v>Baumgartner</v>
      </c>
      <c r="J76" s="11" t="s">
        <v>119</v>
      </c>
      <c r="K76">
        <f>'[12]Cumulative Stats'!C153</f>
        <v>2.5</v>
      </c>
    </row>
    <row r="77" spans="1:11" ht="12.75">
      <c r="A77" t="str">
        <f>'[8]Cumulative Stats'!A133</f>
        <v>Hall</v>
      </c>
      <c r="B77" s="11" t="s">
        <v>115</v>
      </c>
      <c r="C77">
        <f>'[8]Cumulative Stats'!C133</f>
        <v>1</v>
      </c>
      <c r="D77">
        <f>'[8]Cumulative Stats'!D133</f>
        <v>11</v>
      </c>
      <c r="E77">
        <f>'[8]Cumulative Stats'!E133</f>
        <v>11</v>
      </c>
      <c r="F77">
        <f>'[8]Cumulative Stats'!F133</f>
        <v>11</v>
      </c>
      <c r="G77">
        <f>'[8]Cumulative Stats'!G133</f>
        <v>0</v>
      </c>
      <c r="I77" t="str">
        <f>'[8]Cumulative Stats'!A144</f>
        <v>Okoniewski</v>
      </c>
      <c r="J77" s="11" t="s">
        <v>115</v>
      </c>
      <c r="K77">
        <f>'[8]Cumulative Stats'!C144</f>
        <v>2.5</v>
      </c>
    </row>
    <row r="78" spans="1:11" ht="12.75">
      <c r="A78" t="str">
        <f>'[13]Cumulative Stats'!A137</f>
        <v>Hayes</v>
      </c>
      <c r="B78" s="11" t="s">
        <v>120</v>
      </c>
      <c r="C78">
        <f>'[13]Cumulative Stats'!C137</f>
        <v>1</v>
      </c>
      <c r="D78">
        <f>'[13]Cumulative Stats'!D137</f>
        <v>3</v>
      </c>
      <c r="E78">
        <f>'[13]Cumulative Stats'!E137</f>
        <v>3</v>
      </c>
      <c r="F78">
        <f>'[13]Cumulative Stats'!F137</f>
        <v>3</v>
      </c>
      <c r="G78">
        <f>'[13]Cumulative Stats'!G137</f>
        <v>0</v>
      </c>
      <c r="I78" t="str">
        <f>'[11]Cumulative Stats'!A144</f>
        <v>Wilcox</v>
      </c>
      <c r="J78" s="11" t="s">
        <v>118</v>
      </c>
      <c r="K78">
        <f>'[11]Cumulative Stats'!C144</f>
        <v>2</v>
      </c>
    </row>
    <row r="79" spans="1:11" ht="12.75">
      <c r="A79" t="str">
        <f>'[13]Cumulative Stats'!A139</f>
        <v>Zook</v>
      </c>
      <c r="B79" s="11" t="s">
        <v>120</v>
      </c>
      <c r="C79">
        <f>'[13]Cumulative Stats'!C139</f>
        <v>1</v>
      </c>
      <c r="D79">
        <f>'[13]Cumulative Stats'!D139</f>
        <v>51</v>
      </c>
      <c r="E79">
        <f>'[13]Cumulative Stats'!E139</f>
        <v>51</v>
      </c>
      <c r="F79">
        <f>'[13]Cumulative Stats'!F139</f>
        <v>51</v>
      </c>
      <c r="G79">
        <f>'[13]Cumulative Stats'!G139</f>
        <v>1</v>
      </c>
      <c r="I79" t="str">
        <f>'[3]Cumulative Stats'!A150</f>
        <v>D. Lewis</v>
      </c>
      <c r="J79" s="11" t="s">
        <v>110</v>
      </c>
      <c r="K79">
        <f>'[3]Cumulative Stats'!C150</f>
        <v>2</v>
      </c>
    </row>
    <row r="80" spans="1:11" ht="12.75">
      <c r="A80" t="str">
        <f>'[7]Cumulative Stats'!A144</f>
        <v>B. Davis</v>
      </c>
      <c r="B80" s="11" t="s">
        <v>114</v>
      </c>
      <c r="C80">
        <f>'[7]Cumulative Stats'!C144</f>
        <v>1</v>
      </c>
      <c r="D80">
        <f>'[7]Cumulative Stats'!D144</f>
        <v>17</v>
      </c>
      <c r="E80">
        <f>'[7]Cumulative Stats'!E144</f>
        <v>17</v>
      </c>
      <c r="F80">
        <f>'[7]Cumulative Stats'!F144</f>
        <v>17</v>
      </c>
      <c r="G80">
        <f>'[7]Cumulative Stats'!G144</f>
        <v>0</v>
      </c>
      <c r="I80" t="str">
        <f>'[12]Cumulative Stats'!A150</f>
        <v>J. Owens</v>
      </c>
      <c r="J80" s="11" t="s">
        <v>119</v>
      </c>
      <c r="K80">
        <f>'[12]Cumulative Stats'!C150</f>
        <v>2</v>
      </c>
    </row>
    <row r="81" spans="1:11" ht="12.75">
      <c r="A81" t="str">
        <f>'[8]Cumulative Stats'!A136</f>
        <v>McCoy</v>
      </c>
      <c r="B81" s="11" t="s">
        <v>115</v>
      </c>
      <c r="C81">
        <f>'[8]Cumulative Stats'!C136</f>
        <v>1</v>
      </c>
      <c r="D81">
        <f>'[8]Cumulative Stats'!D136</f>
        <v>7</v>
      </c>
      <c r="E81">
        <f>'[8]Cumulative Stats'!E136</f>
        <v>7</v>
      </c>
      <c r="F81">
        <f>'[8]Cumulative Stats'!F136</f>
        <v>7</v>
      </c>
      <c r="G81">
        <f>'[8]Cumulative Stats'!G136</f>
        <v>0</v>
      </c>
      <c r="I81" t="str">
        <f>'[9]Cumulative Stats'!A150</f>
        <v>W. Bryant</v>
      </c>
      <c r="J81" s="11" t="s">
        <v>116</v>
      </c>
      <c r="K81">
        <f>'[9]Cumulative Stats'!C150</f>
        <v>2</v>
      </c>
    </row>
    <row r="82" spans="1:11" ht="12.75">
      <c r="A82" t="str">
        <f>'[11]Cumulative Stats'!A135</f>
        <v>Phillips</v>
      </c>
      <c r="B82" s="11" t="s">
        <v>118</v>
      </c>
      <c r="C82">
        <f>'[11]Cumulative Stats'!C135</f>
        <v>1</v>
      </c>
      <c r="D82">
        <f>'[11]Cumulative Stats'!D135</f>
        <v>20</v>
      </c>
      <c r="E82">
        <f>'[11]Cumulative Stats'!E135</f>
        <v>20</v>
      </c>
      <c r="F82">
        <f>'[11]Cumulative Stats'!F135</f>
        <v>20</v>
      </c>
      <c r="G82">
        <f>'[11]Cumulative Stats'!G135</f>
        <v>0</v>
      </c>
      <c r="I82" t="str">
        <f>'[11]Cumulative Stats'!A145</f>
        <v>Krueger</v>
      </c>
      <c r="J82" s="11" t="s">
        <v>118</v>
      </c>
      <c r="K82">
        <f>'[11]Cumulative Stats'!C145</f>
        <v>1.5</v>
      </c>
    </row>
    <row r="83" spans="1:11" ht="12.75">
      <c r="A83" t="str">
        <f>'[12]Cumulative Stats'!A142</f>
        <v>Farasopoulos</v>
      </c>
      <c r="B83" s="11" t="s">
        <v>119</v>
      </c>
      <c r="C83">
        <f>'[12]Cumulative Stats'!C142</f>
        <v>1</v>
      </c>
      <c r="D83">
        <f>'[12]Cumulative Stats'!D142</f>
        <v>18</v>
      </c>
      <c r="E83">
        <f>'[12]Cumulative Stats'!E142</f>
        <v>18</v>
      </c>
      <c r="F83">
        <f>'[12]Cumulative Stats'!F142</f>
        <v>18</v>
      </c>
      <c r="G83">
        <f>'[12]Cumulative Stats'!G142</f>
        <v>0</v>
      </c>
      <c r="I83" t="str">
        <f>'[6]Cumulative Stats'!A148</f>
        <v>Lurtsema</v>
      </c>
      <c r="J83" s="11" t="s">
        <v>113</v>
      </c>
      <c r="K83">
        <f>'[6]Cumulative Stats'!C148</f>
        <v>1.5</v>
      </c>
    </row>
    <row r="84" spans="1:11" ht="12.75">
      <c r="A84" t="str">
        <f>'[4]Cumulative Stats'!A131</f>
        <v>Outlaw</v>
      </c>
      <c r="B84" s="11" t="s">
        <v>111</v>
      </c>
      <c r="C84">
        <f>'[4]Cumulative Stats'!C131</f>
        <v>1</v>
      </c>
      <c r="D84">
        <f>'[4]Cumulative Stats'!D131</f>
        <v>0</v>
      </c>
      <c r="E84">
        <f>'[4]Cumulative Stats'!E131</f>
        <v>0</v>
      </c>
      <c r="F84">
        <f>'[4]Cumulative Stats'!F131</f>
        <v>0</v>
      </c>
      <c r="G84">
        <f>'[4]Cumulative Stats'!G131</f>
        <v>0</v>
      </c>
      <c r="I84" t="str">
        <f>'[2]Cumulative Stats'!A152</f>
        <v>D. Robinson</v>
      </c>
      <c r="J84" s="11" t="s">
        <v>109</v>
      </c>
      <c r="K84">
        <f>'[2]Cumulative Stats'!C152</f>
        <v>1.5</v>
      </c>
    </row>
    <row r="85" spans="1:11" ht="12.75">
      <c r="A85" t="str">
        <f>'[5]Cumulative Stats'!A136</f>
        <v>Kelley</v>
      </c>
      <c r="B85" s="11" t="s">
        <v>112</v>
      </c>
      <c r="C85">
        <f>'[5]Cumulative Stats'!C136</f>
        <v>1</v>
      </c>
      <c r="D85">
        <f>'[5]Cumulative Stats'!D136</f>
        <v>13</v>
      </c>
      <c r="E85">
        <f>'[5]Cumulative Stats'!E136</f>
        <v>13</v>
      </c>
      <c r="F85">
        <f>'[5]Cumulative Stats'!F136</f>
        <v>13</v>
      </c>
      <c r="G85">
        <f>'[5]Cumulative Stats'!G136</f>
        <v>1</v>
      </c>
      <c r="I85" t="str">
        <f>'[12]Cumulative Stats'!A148</f>
        <v>Federspiel</v>
      </c>
      <c r="J85" s="11" t="s">
        <v>119</v>
      </c>
      <c r="K85">
        <f>'[12]Cumulative Stats'!C148</f>
        <v>1.5</v>
      </c>
    </row>
    <row r="86" spans="1:11" ht="12.75">
      <c r="A86" t="str">
        <f>'[6]Cumulative Stats'!A136</f>
        <v>Wallace</v>
      </c>
      <c r="B86" s="11" t="s">
        <v>113</v>
      </c>
      <c r="C86">
        <f>'[6]Cumulative Stats'!C136</f>
        <v>1</v>
      </c>
      <c r="D86">
        <f>'[6]Cumulative Stats'!D136</f>
        <v>0</v>
      </c>
      <c r="E86">
        <f>'[6]Cumulative Stats'!E136</f>
        <v>0</v>
      </c>
      <c r="F86">
        <f>'[6]Cumulative Stats'!F136</f>
        <v>0</v>
      </c>
      <c r="G86">
        <f>'[6]Cumulative Stats'!G136</f>
        <v>0</v>
      </c>
      <c r="I86" t="str">
        <f>'[7]Cumulative Stats'!A149</f>
        <v>Orvis</v>
      </c>
      <c r="J86" s="11" t="s">
        <v>114</v>
      </c>
      <c r="K86">
        <f>'[7]Cumulative Stats'!C149</f>
        <v>1.5</v>
      </c>
    </row>
    <row r="87" spans="1:11" ht="12.75">
      <c r="A87" t="str">
        <f>'[1]Cumulative Stats'!A131</f>
        <v>Reaves</v>
      </c>
      <c r="B87" s="11" t="s">
        <v>108</v>
      </c>
      <c r="C87">
        <f>'[1]Cumulative Stats'!C131</f>
        <v>1</v>
      </c>
      <c r="D87">
        <f>'[1]Cumulative Stats'!D131</f>
        <v>43</v>
      </c>
      <c r="E87">
        <f>'[1]Cumulative Stats'!E131</f>
        <v>43</v>
      </c>
      <c r="F87">
        <f>'[1]Cumulative Stats'!F131</f>
        <v>43</v>
      </c>
      <c r="G87">
        <f>'[1]Cumulative Stats'!G131</f>
        <v>1</v>
      </c>
      <c r="I87" t="str">
        <f>'[8]Cumulative Stats'!A146</f>
        <v>F. Carr</v>
      </c>
      <c r="J87" s="11" t="s">
        <v>115</v>
      </c>
      <c r="K87">
        <f>'[8]Cumulative Stats'!C146</f>
        <v>1.5</v>
      </c>
    </row>
    <row r="88" spans="1:11" ht="12.75">
      <c r="A88" t="str">
        <f>'[4]Cumulative Stats'!A134</f>
        <v>Halverson</v>
      </c>
      <c r="B88" s="11" t="s">
        <v>111</v>
      </c>
      <c r="C88">
        <f>'[4]Cumulative Stats'!C134</f>
        <v>1</v>
      </c>
      <c r="D88">
        <f>'[4]Cumulative Stats'!D134</f>
        <v>-1</v>
      </c>
      <c r="E88">
        <f>'[4]Cumulative Stats'!E134</f>
        <v>-1</v>
      </c>
      <c r="F88">
        <f>'[4]Cumulative Stats'!F134</f>
        <v>0</v>
      </c>
      <c r="G88">
        <f>'[4]Cumulative Stats'!G134</f>
        <v>0</v>
      </c>
      <c r="I88" t="str">
        <f>'[4]Cumulative Stats'!A146</f>
        <v>Dunston</v>
      </c>
      <c r="J88" s="11" t="s">
        <v>111</v>
      </c>
      <c r="K88">
        <f>'[4]Cumulative Stats'!C146</f>
        <v>1.5</v>
      </c>
    </row>
    <row r="89" spans="1:11" ht="12.75">
      <c r="A89" t="str">
        <f>'[6]Cumulative Stats'!A137</f>
        <v>Blair</v>
      </c>
      <c r="B89" s="11" t="s">
        <v>113</v>
      </c>
      <c r="C89">
        <f>'[6]Cumulative Stats'!C137</f>
        <v>1</v>
      </c>
      <c r="D89">
        <f>'[6]Cumulative Stats'!D137</f>
        <v>-3</v>
      </c>
      <c r="E89">
        <f>'[6]Cumulative Stats'!E137</f>
        <v>-3</v>
      </c>
      <c r="F89">
        <f>'[6]Cumulative Stats'!F137</f>
        <v>0</v>
      </c>
      <c r="G89">
        <f>'[6]Cumulative Stats'!G137</f>
        <v>0</v>
      </c>
      <c r="I89" t="str">
        <f>'[2]Cumulative Stats'!A155</f>
        <v>Imhoff</v>
      </c>
      <c r="J89" s="11" t="s">
        <v>109</v>
      </c>
      <c r="K89">
        <f>'[2]Cumulative Stats'!C155</f>
        <v>1.5</v>
      </c>
    </row>
    <row r="90" spans="1:11" ht="12.75">
      <c r="A90" t="str">
        <f>'[8]Cumulative Stats'!A132</f>
        <v>Matthews</v>
      </c>
      <c r="B90" s="11" t="s">
        <v>115</v>
      </c>
      <c r="C90">
        <f>'[8]Cumulative Stats'!C132</f>
        <v>1</v>
      </c>
      <c r="D90">
        <f>'[8]Cumulative Stats'!D132</f>
        <v>8</v>
      </c>
      <c r="E90">
        <f>'[8]Cumulative Stats'!E132</f>
        <v>8</v>
      </c>
      <c r="F90">
        <f>'[8]Cumulative Stats'!F132</f>
        <v>8</v>
      </c>
      <c r="G90">
        <f>'[8]Cumulative Stats'!G132</f>
        <v>0</v>
      </c>
      <c r="I90" t="str">
        <f>'[6]Cumulative Stats'!A146</f>
        <v>Hilgenberg</v>
      </c>
      <c r="J90" s="11" t="s">
        <v>113</v>
      </c>
      <c r="K90">
        <f>'[6]Cumulative Stats'!C146</f>
        <v>1</v>
      </c>
    </row>
    <row r="91" spans="1:11" ht="12.75">
      <c r="A91" t="str">
        <f>'[11]Cumulative Stats'!A132</f>
        <v>J. Johnson</v>
      </c>
      <c r="B91" s="11" t="s">
        <v>118</v>
      </c>
      <c r="C91">
        <f>'[11]Cumulative Stats'!C132</f>
        <v>1</v>
      </c>
      <c r="D91">
        <f>'[11]Cumulative Stats'!D132</f>
        <v>28</v>
      </c>
      <c r="E91">
        <f>'[11]Cumulative Stats'!E132</f>
        <v>28</v>
      </c>
      <c r="F91">
        <f>'[11]Cumulative Stats'!F132</f>
        <v>28</v>
      </c>
      <c r="G91">
        <f>'[11]Cumulative Stats'!G132</f>
        <v>0</v>
      </c>
      <c r="I91" t="str">
        <f>'[9]Cumulative Stats'!A156</f>
        <v>Tom</v>
      </c>
      <c r="J91" s="11" t="s">
        <v>116</v>
      </c>
      <c r="K91">
        <f>'[9]Cumulative Stats'!C156</f>
        <v>1</v>
      </c>
    </row>
    <row r="92" spans="1:11" ht="12.75">
      <c r="A92" t="str">
        <f>'[11]Cumulative Stats'!A136</f>
        <v>Taylor</v>
      </c>
      <c r="B92" s="11" t="s">
        <v>118</v>
      </c>
      <c r="C92">
        <f>'[11]Cumulative Stats'!C136</f>
        <v>1</v>
      </c>
      <c r="D92">
        <f>'[11]Cumulative Stats'!D136</f>
        <v>-2</v>
      </c>
      <c r="E92">
        <f>'[11]Cumulative Stats'!E136</f>
        <v>-2</v>
      </c>
      <c r="F92">
        <f>'[11]Cumulative Stats'!F136</f>
        <v>0</v>
      </c>
      <c r="G92">
        <f>'[11]Cumulative Stats'!G136</f>
        <v>0</v>
      </c>
      <c r="I92" t="str">
        <f>'[13]Cumulative Stats'!A147</f>
        <v>C. Walker</v>
      </c>
      <c r="J92" s="11" t="s">
        <v>120</v>
      </c>
      <c r="K92">
        <f>'[13]Cumulative Stats'!C147</f>
        <v>1</v>
      </c>
    </row>
    <row r="93" spans="1:11" ht="12.75">
      <c r="A93" t="str">
        <f>'[2]Cumulative Stats'!A139</f>
        <v>Bass</v>
      </c>
      <c r="B93" s="11" t="s">
        <v>109</v>
      </c>
      <c r="C93">
        <f>'[2]Cumulative Stats'!C139</f>
        <v>0</v>
      </c>
      <c r="D93">
        <f>'[2]Cumulative Stats'!D139</f>
        <v>0</v>
      </c>
      <c r="E93" t="e">
        <f>'[2]Cumulative Stats'!E139</f>
        <v>#DIV/0!</v>
      </c>
      <c r="F93">
        <f>'[2]Cumulative Stats'!F139</f>
        <v>0</v>
      </c>
      <c r="G93">
        <f>'[2]Cumulative Stats'!G139</f>
        <v>0</v>
      </c>
      <c r="I93" t="str">
        <f>'[1]Cumulative Stats'!A140</f>
        <v>Duren</v>
      </c>
      <c r="J93" s="11" t="s">
        <v>108</v>
      </c>
      <c r="K93">
        <f>'[1]Cumulative Stats'!C140</f>
        <v>1</v>
      </c>
    </row>
    <row r="94" spans="1:11" ht="12.75">
      <c r="A94" t="str">
        <f>'[2]Cumulative Stats'!A143</f>
        <v>McClinton</v>
      </c>
      <c r="B94" s="11" t="s">
        <v>109</v>
      </c>
      <c r="C94">
        <f>'[2]Cumulative Stats'!C143</f>
        <v>0</v>
      </c>
      <c r="D94">
        <f>'[2]Cumulative Stats'!D143</f>
        <v>0</v>
      </c>
      <c r="E94" t="e">
        <f>'[2]Cumulative Stats'!E143</f>
        <v>#DIV/0!</v>
      </c>
      <c r="F94">
        <f>'[2]Cumulative Stats'!F143</f>
        <v>0</v>
      </c>
      <c r="G94">
        <f>'[2]Cumulative Stats'!G143</f>
        <v>0</v>
      </c>
      <c r="I94" t="str">
        <f>'[12]Cumulative Stats'!A152</f>
        <v>T. Myers</v>
      </c>
      <c r="J94" s="11" t="s">
        <v>119</v>
      </c>
      <c r="K94">
        <f>'[12]Cumulative Stats'!C152</f>
        <v>1</v>
      </c>
    </row>
    <row r="95" spans="1:11" ht="12.75">
      <c r="A95" t="str">
        <f>'[3]Cumulative Stats'!A139</f>
        <v>M. Renfro</v>
      </c>
      <c r="B95" s="11" t="s">
        <v>110</v>
      </c>
      <c r="C95">
        <f>'[3]Cumulative Stats'!C139</f>
        <v>0</v>
      </c>
      <c r="D95">
        <f>'[3]Cumulative Stats'!D139</f>
        <v>0</v>
      </c>
      <c r="E95" t="e">
        <f>'[3]Cumulative Stats'!E139</f>
        <v>#DIV/0!</v>
      </c>
      <c r="F95">
        <f>'[3]Cumulative Stats'!F139</f>
        <v>0</v>
      </c>
      <c r="G95">
        <f>'[3]Cumulative Stats'!G139</f>
        <v>0</v>
      </c>
      <c r="I95" t="str">
        <f>'[4]Cumulative Stats'!A144</f>
        <v>Zabel</v>
      </c>
      <c r="J95" s="11" t="s">
        <v>111</v>
      </c>
      <c r="K95">
        <f>'[4]Cumulative Stats'!C144</f>
        <v>1</v>
      </c>
    </row>
    <row r="96" spans="1:11" ht="12.75">
      <c r="A96" t="str">
        <f>'[3]Cumulative Stats'!A141</f>
        <v>Cox</v>
      </c>
      <c r="B96" s="11" t="s">
        <v>110</v>
      </c>
      <c r="C96">
        <f>'[3]Cumulative Stats'!C141</f>
        <v>0</v>
      </c>
      <c r="D96">
        <f>'[3]Cumulative Stats'!D141</f>
        <v>0</v>
      </c>
      <c r="E96" t="e">
        <f>'[3]Cumulative Stats'!E141</f>
        <v>#DIV/0!</v>
      </c>
      <c r="F96">
        <f>'[3]Cumulative Stats'!F141</f>
        <v>0</v>
      </c>
      <c r="G96">
        <f>'[3]Cumulative Stats'!G141</f>
        <v>0</v>
      </c>
      <c r="I96" t="str">
        <f>'[10]Cumulative Stats'!A145</f>
        <v>Geddes</v>
      </c>
      <c r="J96" s="11" t="s">
        <v>117</v>
      </c>
      <c r="K96">
        <f>'[10]Cumulative Stats'!C145</f>
        <v>1</v>
      </c>
    </row>
    <row r="97" spans="1:11" ht="12.75">
      <c r="A97" t="str">
        <f>'[4]Cumulative Stats'!A136</f>
        <v>Pattton</v>
      </c>
      <c r="B97" s="11" t="s">
        <v>111</v>
      </c>
      <c r="C97">
        <f>'[4]Cumulative Stats'!C136</f>
        <v>0</v>
      </c>
      <c r="D97">
        <f>'[4]Cumulative Stats'!D136</f>
        <v>0</v>
      </c>
      <c r="E97" t="e">
        <f>'[4]Cumulative Stats'!E136</f>
        <v>#DIV/0!</v>
      </c>
      <c r="F97">
        <f>'[4]Cumulative Stats'!F136</f>
        <v>0</v>
      </c>
      <c r="G97">
        <f>'[4]Cumulative Stats'!G136</f>
        <v>0</v>
      </c>
      <c r="I97" t="str">
        <f>'[4]Cumulative Stats'!A145</f>
        <v>Cullars</v>
      </c>
      <c r="J97" s="11" t="s">
        <v>111</v>
      </c>
      <c r="K97">
        <f>'[4]Cumulative Stats'!C145</f>
        <v>1</v>
      </c>
    </row>
    <row r="98" spans="1:11" ht="12.75">
      <c r="A98" t="str">
        <f>'[5]Cumulative Stats'!A133</f>
        <v>Van Pelt</v>
      </c>
      <c r="B98" s="11" t="s">
        <v>112</v>
      </c>
      <c r="C98">
        <f>'[5]Cumulative Stats'!C133</f>
        <v>0</v>
      </c>
      <c r="D98">
        <f>'[5]Cumulative Stats'!D133</f>
        <v>0</v>
      </c>
      <c r="E98" t="e">
        <f>'[5]Cumulative Stats'!E133</f>
        <v>#DIV/0!</v>
      </c>
      <c r="F98">
        <f>'[5]Cumulative Stats'!F133</f>
        <v>0</v>
      </c>
      <c r="G98">
        <f>'[5]Cumulative Stats'!G133</f>
        <v>0</v>
      </c>
      <c r="I98" t="str">
        <f>'[11]Cumulative Stats'!A142</f>
        <v>Hoskins</v>
      </c>
      <c r="J98" s="11" t="s">
        <v>118</v>
      </c>
      <c r="K98">
        <f>'[11]Cumulative Stats'!C142</f>
        <v>1</v>
      </c>
    </row>
    <row r="99" spans="1:11" ht="12.75">
      <c r="A99" t="str">
        <f>'[6]Cumulative Stats'!A132</f>
        <v>Martin</v>
      </c>
      <c r="B99" s="11" t="s">
        <v>113</v>
      </c>
      <c r="C99">
        <f>'[6]Cumulative Stats'!C132</f>
        <v>0</v>
      </c>
      <c r="D99">
        <f>'[6]Cumulative Stats'!D132</f>
        <v>0</v>
      </c>
      <c r="E99" t="e">
        <f>'[6]Cumulative Stats'!E132</f>
        <v>#DIV/0!</v>
      </c>
      <c r="F99">
        <f>'[6]Cumulative Stats'!F132</f>
        <v>0</v>
      </c>
      <c r="G99">
        <f>'[6]Cumulative Stats'!G132</f>
        <v>0</v>
      </c>
      <c r="I99" t="str">
        <f>'[10]Cumulative Stats'!A147</f>
        <v>Jm. Youngblood</v>
      </c>
      <c r="J99" s="11" t="s">
        <v>117</v>
      </c>
      <c r="K99">
        <f>'[10]Cumulative Stats'!C147</f>
        <v>0.5</v>
      </c>
    </row>
    <row r="100" spans="1:11" ht="12.75">
      <c r="A100" t="str">
        <f>'[6]Cumulative Stats'!A138</f>
        <v>Hilgenberg</v>
      </c>
      <c r="B100" s="11" t="s">
        <v>113</v>
      </c>
      <c r="C100">
        <f>'[6]Cumulative Stats'!C138</f>
        <v>0</v>
      </c>
      <c r="D100">
        <f>'[6]Cumulative Stats'!D138</f>
        <v>0</v>
      </c>
      <c r="E100" t="e">
        <f>'[6]Cumulative Stats'!E138</f>
        <v>#DIV/0!</v>
      </c>
      <c r="F100">
        <f>'[6]Cumulative Stats'!F138</f>
        <v>0</v>
      </c>
      <c r="G100">
        <f>'[6]Cumulative Stats'!G138</f>
        <v>0</v>
      </c>
      <c r="I100" t="str">
        <f>'[2]Cumulative Stats'!A153</f>
        <v>Fischer</v>
      </c>
      <c r="J100" s="11" t="s">
        <v>109</v>
      </c>
      <c r="K100">
        <f>'[2]Cumulative Stats'!C153</f>
        <v>0</v>
      </c>
    </row>
    <row r="101" spans="1:11" ht="12.75">
      <c r="A101" t="str">
        <f>'[7]Cumulative Stats'!A143</f>
        <v>Naumoff</v>
      </c>
      <c r="B101" s="11" t="s">
        <v>114</v>
      </c>
      <c r="C101">
        <f>'[7]Cumulative Stats'!C143</f>
        <v>0</v>
      </c>
      <c r="D101">
        <f>'[7]Cumulative Stats'!D143</f>
        <v>0</v>
      </c>
      <c r="E101" t="e">
        <f>'[7]Cumulative Stats'!E143</f>
        <v>#DIV/0!</v>
      </c>
      <c r="F101">
        <f>'[7]Cumulative Stats'!F143</f>
        <v>0</v>
      </c>
      <c r="G101">
        <f>'[7]Cumulative Stats'!G143</f>
        <v>0</v>
      </c>
      <c r="I101" t="str">
        <f>'[2]Cumulative Stats'!A156</f>
        <v>D. Johnson</v>
      </c>
      <c r="J101" s="11" t="s">
        <v>109</v>
      </c>
      <c r="K101">
        <f>'[2]Cumulative Stats'!C156</f>
        <v>0</v>
      </c>
    </row>
    <row r="102" spans="1:11" ht="12.75">
      <c r="A102" t="str">
        <f>'[8]Cumulative Stats'!A130</f>
        <v>Buchanon</v>
      </c>
      <c r="B102" s="11" t="s">
        <v>115</v>
      </c>
      <c r="C102">
        <f>'[8]Cumulative Stats'!C130</f>
        <v>0</v>
      </c>
      <c r="D102">
        <f>'[8]Cumulative Stats'!D130</f>
        <v>0</v>
      </c>
      <c r="E102" t="e">
        <f>'[8]Cumulative Stats'!E130</f>
        <v>#DIV/0!</v>
      </c>
      <c r="F102">
        <f>'[8]Cumulative Stats'!F130</f>
        <v>0</v>
      </c>
      <c r="G102">
        <f>'[8]Cumulative Stats'!G130</f>
        <v>0</v>
      </c>
      <c r="I102" t="str">
        <f>'[3]Cumulative Stats'!A151</f>
        <v>C. Harris</v>
      </c>
      <c r="J102" s="11" t="s">
        <v>110</v>
      </c>
      <c r="K102">
        <f>'[3]Cumulative Stats'!C151</f>
        <v>0</v>
      </c>
    </row>
    <row r="103" spans="1:11" ht="12.75">
      <c r="A103" t="str">
        <f>'[8]Cumulative Stats'!A135</f>
        <v>Carr</v>
      </c>
      <c r="B103" s="11" t="s">
        <v>115</v>
      </c>
      <c r="C103">
        <f>'[8]Cumulative Stats'!C135</f>
        <v>0</v>
      </c>
      <c r="D103">
        <f>'[8]Cumulative Stats'!D135</f>
        <v>0</v>
      </c>
      <c r="E103" t="e">
        <f>'[8]Cumulative Stats'!E135</f>
        <v>#DIV/0!</v>
      </c>
      <c r="F103">
        <f>'[8]Cumulative Stats'!F135</f>
        <v>0</v>
      </c>
      <c r="G103">
        <f>'[8]Cumulative Stats'!G135</f>
        <v>0</v>
      </c>
      <c r="I103" t="str">
        <f>'[5]Cumulative Stats'!A147</f>
        <v>Hughes</v>
      </c>
      <c r="J103" s="11" t="s">
        <v>112</v>
      </c>
      <c r="K103">
        <f>'[5]Cumulative Stats'!C147</f>
        <v>0</v>
      </c>
    </row>
    <row r="104" spans="1:11" ht="12.75">
      <c r="A104" t="str">
        <f>'[8]Cumulative Stats'!A138</f>
        <v>W. Williams</v>
      </c>
      <c r="B104" s="11" t="s">
        <v>115</v>
      </c>
      <c r="C104">
        <f>'[8]Cumulative Stats'!C138</f>
        <v>0</v>
      </c>
      <c r="D104">
        <f>'[8]Cumulative Stats'!D138</f>
        <v>0</v>
      </c>
      <c r="E104" t="e">
        <f>'[8]Cumulative Stats'!E138</f>
        <v>#DIV/0!</v>
      </c>
      <c r="F104">
        <f>'[8]Cumulative Stats'!F138</f>
        <v>0</v>
      </c>
      <c r="G104">
        <f>'[8]Cumulative Stats'!G138</f>
        <v>0</v>
      </c>
      <c r="I104" t="str">
        <f>'[6]Cumulative Stats'!A143</f>
        <v>Siemen</v>
      </c>
      <c r="J104" s="11" t="s">
        <v>113</v>
      </c>
      <c r="K104">
        <f>'[6]Cumulative Stats'!C143</f>
        <v>0</v>
      </c>
    </row>
    <row r="105" spans="1:11" ht="12.75">
      <c r="A105" t="str">
        <f>'[9]Cumulative Stats'!A143</f>
        <v>Montgomery</v>
      </c>
      <c r="B105" s="11" t="s">
        <v>116</v>
      </c>
      <c r="C105">
        <f>'[9]Cumulative Stats'!C143</f>
        <v>0</v>
      </c>
      <c r="D105">
        <f>'[9]Cumulative Stats'!D143</f>
        <v>0</v>
      </c>
      <c r="E105" t="e">
        <f>'[9]Cumulative Stats'!E143</f>
        <v>#DIV/0!</v>
      </c>
      <c r="F105">
        <f>'[9]Cumulative Stats'!F143</f>
        <v>0</v>
      </c>
      <c r="G105">
        <f>'[9]Cumulative Stats'!G143</f>
        <v>0</v>
      </c>
      <c r="I105" t="str">
        <f>'[7]Cumulative Stats'!A152</f>
        <v>Barney</v>
      </c>
      <c r="J105" s="11" t="s">
        <v>114</v>
      </c>
      <c r="K105">
        <f>'[7]Cumulative Stats'!C152</f>
        <v>0</v>
      </c>
    </row>
    <row r="106" spans="1:11" ht="12.75">
      <c r="A106" t="str">
        <f>'[10]Cumulative Stats'!A135</f>
        <v>Simpson</v>
      </c>
      <c r="B106" s="11" t="s">
        <v>117</v>
      </c>
      <c r="C106">
        <f>'[10]Cumulative Stats'!C135</f>
        <v>0</v>
      </c>
      <c r="D106">
        <f>'[10]Cumulative Stats'!D135</f>
        <v>0</v>
      </c>
      <c r="E106" t="e">
        <f>'[10]Cumulative Stats'!E135</f>
        <v>#DIV/0!</v>
      </c>
      <c r="F106">
        <f>'[10]Cumulative Stats'!F135</f>
        <v>0</v>
      </c>
      <c r="G106">
        <f>'[10]Cumulative Stats'!G135</f>
        <v>0</v>
      </c>
      <c r="I106" t="str">
        <f>'[8]Cumulative Stats'!A148</f>
        <v>Pureifory</v>
      </c>
      <c r="J106" s="11" t="s">
        <v>115</v>
      </c>
      <c r="K106">
        <f>'[8]Cumulative Stats'!C148</f>
        <v>0</v>
      </c>
    </row>
    <row r="107" spans="1:11" ht="12.75">
      <c r="A107" t="str">
        <f>'[11]Cumulative Stats'!A134</f>
        <v>Wilcox</v>
      </c>
      <c r="B107" s="11" t="s">
        <v>118</v>
      </c>
      <c r="C107">
        <f>'[11]Cumulative Stats'!C134</f>
        <v>0</v>
      </c>
      <c r="D107">
        <f>'[11]Cumulative Stats'!D134</f>
        <v>0</v>
      </c>
      <c r="E107" t="e">
        <f>'[11]Cumulative Stats'!E134</f>
        <v>#DIV/0!</v>
      </c>
      <c r="F107">
        <f>'[11]Cumulative Stats'!F134</f>
        <v>0</v>
      </c>
      <c r="G107">
        <f>'[11]Cumulative Stats'!G134</f>
        <v>0</v>
      </c>
      <c r="I107" t="str">
        <f>'[9]Cumulative Stats'!A154</f>
        <v>Gunn</v>
      </c>
      <c r="J107" s="11" t="s">
        <v>116</v>
      </c>
      <c r="K107">
        <f>'[9]Cumulative Stats'!C154</f>
        <v>0</v>
      </c>
    </row>
    <row r="108" spans="1:11" ht="12.75">
      <c r="A108" t="str">
        <f>'[12]Cumulative Stats'!A139</f>
        <v>Colman</v>
      </c>
      <c r="B108" s="11" t="s">
        <v>119</v>
      </c>
      <c r="C108">
        <f>'[12]Cumulative Stats'!C139</f>
        <v>0</v>
      </c>
      <c r="D108">
        <f>'[12]Cumulative Stats'!D139</f>
        <v>0</v>
      </c>
      <c r="E108" t="e">
        <f>'[12]Cumulative Stats'!E139</f>
        <v>#DIV/0!</v>
      </c>
      <c r="F108">
        <f>'[12]Cumulative Stats'!F139</f>
        <v>0</v>
      </c>
      <c r="G108">
        <f>'[12]Cumulative Stats'!G139</f>
        <v>0</v>
      </c>
      <c r="I108" t="str">
        <f>'[9]Cumulative Stats'!A157</f>
        <v>Rives</v>
      </c>
      <c r="J108" s="11" t="s">
        <v>116</v>
      </c>
      <c r="K108">
        <f>'[9]Cumulative Stats'!C157</f>
        <v>0</v>
      </c>
    </row>
    <row r="109" spans="9:11" ht="12.75">
      <c r="I109" t="str">
        <f>'[12]Cumulative Stats'!A154</f>
        <v>Elex Price</v>
      </c>
      <c r="J109" s="11" t="s">
        <v>119</v>
      </c>
      <c r="K109">
        <f>'[12]Cumulative Stats'!C154</f>
        <v>0</v>
      </c>
    </row>
    <row r="110" spans="9:11" ht="12.75">
      <c r="I110" t="str">
        <f>'[13]Cumulative Stats'!A146</f>
        <v>Brezna</v>
      </c>
      <c r="J110" s="11" t="s">
        <v>120</v>
      </c>
      <c r="K110">
        <f>'[13]Cumulative Stats'!C146</f>
        <v>0</v>
      </c>
    </row>
    <row r="111" ht="12.75">
      <c r="J111" s="11"/>
    </row>
    <row r="112" ht="12.75">
      <c r="J112" s="10"/>
    </row>
    <row r="113" ht="12.75">
      <c r="J113" s="10"/>
    </row>
    <row r="114" ht="12.75">
      <c r="J114" s="10"/>
    </row>
    <row r="115" ht="12.75">
      <c r="J115" s="10"/>
    </row>
    <row r="116" ht="12.75">
      <c r="J116" s="10"/>
    </row>
    <row r="117" ht="12.75">
      <c r="J117" s="10"/>
    </row>
    <row r="118" ht="12.75">
      <c r="J118" s="10"/>
    </row>
    <row r="121" ht="12.75">
      <c r="J121" s="10"/>
    </row>
    <row r="122" ht="12.75">
      <c r="J122" s="10"/>
    </row>
    <row r="123" ht="12.75">
      <c r="J123" s="10"/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M27" sqref="M27"/>
    </sheetView>
  </sheetViews>
  <sheetFormatPr defaultColWidth="9.140625" defaultRowHeight="12.75"/>
  <cols>
    <col min="1" max="1" width="11.140625" style="0" customWidth="1"/>
    <col min="2" max="10" width="5.140625" style="0" customWidth="1"/>
  </cols>
  <sheetData>
    <row r="1" spans="1:12" ht="12.75">
      <c r="A1" s="6" t="s">
        <v>68</v>
      </c>
      <c r="B1" s="4"/>
      <c r="C1" s="21" t="s">
        <v>69</v>
      </c>
      <c r="D1" s="21" t="s">
        <v>70</v>
      </c>
      <c r="E1" s="21" t="s">
        <v>73</v>
      </c>
      <c r="F1" s="21" t="s">
        <v>74</v>
      </c>
      <c r="G1" s="21" t="s">
        <v>122</v>
      </c>
      <c r="H1" s="21" t="s">
        <v>53</v>
      </c>
      <c r="I1" s="21" t="s">
        <v>71</v>
      </c>
      <c r="J1" s="21" t="s">
        <v>72</v>
      </c>
      <c r="K1" s="21" t="s">
        <v>123</v>
      </c>
      <c r="L1" s="21" t="s">
        <v>91</v>
      </c>
    </row>
    <row r="2" spans="1:12" ht="12.75">
      <c r="A2" t="str">
        <f>'[6]Cumulative Stats'!$A$127</f>
        <v>Cox</v>
      </c>
      <c r="B2" s="11" t="s">
        <v>113</v>
      </c>
      <c r="C2">
        <f>'[6]Cumulative Stats'!C127</f>
        <v>73</v>
      </c>
      <c r="D2">
        <f>'[6]Cumulative Stats'!D127</f>
        <v>2</v>
      </c>
      <c r="E2">
        <f>'[6]Cumulative Stats'!E127</f>
        <v>36</v>
      </c>
      <c r="F2">
        <f>'[6]Cumulative Stats'!F127</f>
        <v>26</v>
      </c>
      <c r="G2">
        <f>'[6]Cumulative Stats'!G127</f>
        <v>72.22222222222221</v>
      </c>
      <c r="H2">
        <f>'[6]Cumulative Stats'!H127</f>
        <v>47</v>
      </c>
      <c r="I2">
        <f>'[6]Cumulative Stats'!I127</f>
        <v>37</v>
      </c>
      <c r="J2">
        <f>'[6]Cumulative Stats'!J127</f>
        <v>29</v>
      </c>
      <c r="K2" s="7">
        <f>J2/I2*100</f>
        <v>78.37837837837837</v>
      </c>
      <c r="L2">
        <f>(F2*3)+J2</f>
        <v>107</v>
      </c>
    </row>
    <row r="3" spans="1:12" ht="12.75">
      <c r="A3" t="str">
        <f>'[1]Cumulative Stats'!$A$122</f>
        <v>Bakken</v>
      </c>
      <c r="B3" s="11" t="s">
        <v>108</v>
      </c>
      <c r="C3">
        <f>'[1]Cumulative Stats'!C122</f>
        <v>85</v>
      </c>
      <c r="D3">
        <f>'[1]Cumulative Stats'!D122</f>
        <v>22</v>
      </c>
      <c r="E3">
        <f>'[1]Cumulative Stats'!E122</f>
        <v>28</v>
      </c>
      <c r="F3">
        <f>'[1]Cumulative Stats'!F122</f>
        <v>17</v>
      </c>
      <c r="G3">
        <f>'[1]Cumulative Stats'!G122</f>
        <v>60.71428571428571</v>
      </c>
      <c r="H3">
        <f>'[1]Cumulative Stats'!H122</f>
        <v>48</v>
      </c>
      <c r="I3">
        <f>'[1]Cumulative Stats'!I122</f>
        <v>56</v>
      </c>
      <c r="J3">
        <f>'[1]Cumulative Stats'!J122</f>
        <v>46</v>
      </c>
      <c r="K3" s="7">
        <f>J3/I3*100</f>
        <v>82.14285714285714</v>
      </c>
      <c r="L3">
        <f>(F3*3)+J3</f>
        <v>97</v>
      </c>
    </row>
    <row r="4" spans="1:12" ht="12.75">
      <c r="A4" t="str">
        <f>'[4]Cumulative Stats'!$A$125</f>
        <v>Dempsey</v>
      </c>
      <c r="B4" s="11" t="s">
        <v>111</v>
      </c>
      <c r="C4">
        <f>'[4]Cumulative Stats'!C125</f>
        <v>61</v>
      </c>
      <c r="D4">
        <f>'[4]Cumulative Stats'!D125</f>
        <v>14</v>
      </c>
      <c r="E4">
        <f>'[4]Cumulative Stats'!E125</f>
        <v>39</v>
      </c>
      <c r="F4">
        <f>'[4]Cumulative Stats'!F125</f>
        <v>22</v>
      </c>
      <c r="G4">
        <f>'[4]Cumulative Stats'!G125</f>
        <v>56.41025641025641</v>
      </c>
      <c r="H4">
        <f>'[4]Cumulative Stats'!H125</f>
        <v>43</v>
      </c>
      <c r="I4">
        <f>'[4]Cumulative Stats'!I125</f>
        <v>25</v>
      </c>
      <c r="J4">
        <f>'[4]Cumulative Stats'!J125</f>
        <v>23</v>
      </c>
      <c r="K4" s="7">
        <f>J4/I4*100</f>
        <v>92</v>
      </c>
      <c r="L4">
        <f>(F4*3)+J4</f>
        <v>89</v>
      </c>
    </row>
    <row r="5" spans="1:12" ht="12.75">
      <c r="A5" t="str">
        <f>'[8]Cumulative Stats'!$A$126</f>
        <v>Marcol</v>
      </c>
      <c r="B5" s="11" t="s">
        <v>115</v>
      </c>
      <c r="C5">
        <f>'[8]Cumulative Stats'!C126</f>
        <v>56</v>
      </c>
      <c r="D5">
        <f>'[8]Cumulative Stats'!D126</f>
        <v>1</v>
      </c>
      <c r="E5">
        <f>'[8]Cumulative Stats'!E126</f>
        <v>36</v>
      </c>
      <c r="F5">
        <f>'[8]Cumulative Stats'!F126</f>
        <v>23</v>
      </c>
      <c r="G5">
        <f>'[8]Cumulative Stats'!G126</f>
        <v>63.888888888888886</v>
      </c>
      <c r="H5">
        <f>'[8]Cumulative Stats'!H126</f>
        <v>42</v>
      </c>
      <c r="I5">
        <f>'[8]Cumulative Stats'!I126</f>
        <v>20</v>
      </c>
      <c r="J5">
        <f>'[8]Cumulative Stats'!J126</f>
        <v>20</v>
      </c>
      <c r="K5" s="7">
        <f>J5/I5*100</f>
        <v>100</v>
      </c>
      <c r="L5">
        <f>(F5*3)+J5</f>
        <v>89</v>
      </c>
    </row>
    <row r="6" spans="1:12" ht="12.75">
      <c r="A6" t="str">
        <f>'[10]Cumulative Stats'!$A$127</f>
        <v>Ray</v>
      </c>
      <c r="B6" s="11" t="s">
        <v>117</v>
      </c>
      <c r="C6">
        <f>'[10]Cumulative Stats'!C127</f>
        <v>53</v>
      </c>
      <c r="D6">
        <f>'[10]Cumulative Stats'!D127</f>
        <v>1</v>
      </c>
      <c r="E6">
        <f>'[10]Cumulative Stats'!E127</f>
        <v>29</v>
      </c>
      <c r="F6">
        <f>'[10]Cumulative Stats'!F127</f>
        <v>18</v>
      </c>
      <c r="G6">
        <f>'[10]Cumulative Stats'!G127</f>
        <v>62.06896551724138</v>
      </c>
      <c r="H6">
        <f>'[10]Cumulative Stats'!H127</f>
        <v>47</v>
      </c>
      <c r="I6">
        <f>'[10]Cumulative Stats'!I127</f>
        <v>24</v>
      </c>
      <c r="J6">
        <f>'[10]Cumulative Stats'!J127</f>
        <v>24</v>
      </c>
      <c r="K6" s="7">
        <f>J6/I6*100</f>
        <v>100</v>
      </c>
      <c r="L6">
        <f>(F6*3)+J6</f>
        <v>78</v>
      </c>
    </row>
    <row r="7" spans="1:12" ht="12.75">
      <c r="A7" t="str">
        <f>'[2]Cumulative Stats'!A131</f>
        <v>Moseley</v>
      </c>
      <c r="B7" s="11" t="s">
        <v>109</v>
      </c>
      <c r="C7">
        <f>'[2]Cumulative Stats'!C131</f>
        <v>64</v>
      </c>
      <c r="D7">
        <f>'[2]Cumulative Stats'!D131</f>
        <v>7</v>
      </c>
      <c r="E7">
        <f>'[2]Cumulative Stats'!E131</f>
        <v>26</v>
      </c>
      <c r="F7">
        <f>'[2]Cumulative Stats'!F131</f>
        <v>14</v>
      </c>
      <c r="G7">
        <f>'[2]Cumulative Stats'!G131</f>
        <v>53.84615384615385</v>
      </c>
      <c r="H7">
        <f>'[2]Cumulative Stats'!H131</f>
        <v>48</v>
      </c>
      <c r="I7">
        <f>'[2]Cumulative Stats'!I131</f>
        <v>37</v>
      </c>
      <c r="J7">
        <f>'[2]Cumulative Stats'!J131</f>
        <v>32</v>
      </c>
      <c r="K7" s="7">
        <f>J7/I7*100</f>
        <v>86.48648648648648</v>
      </c>
      <c r="L7">
        <f>(F7*3)+J7</f>
        <v>74</v>
      </c>
    </row>
    <row r="8" spans="1:12" ht="12.75">
      <c r="A8" t="str">
        <f>'[11]Cumulative Stats'!$A$126</f>
        <v>Gossett</v>
      </c>
      <c r="B8" s="11" t="s">
        <v>118</v>
      </c>
      <c r="C8">
        <f>'[11]Cumulative Stats'!C126</f>
        <v>56</v>
      </c>
      <c r="D8">
        <f>'[11]Cumulative Stats'!D126</f>
        <v>0</v>
      </c>
      <c r="E8">
        <f>'[11]Cumulative Stats'!E126</f>
        <v>28</v>
      </c>
      <c r="F8">
        <f>'[11]Cumulative Stats'!F126</f>
        <v>15</v>
      </c>
      <c r="G8">
        <f>'[11]Cumulative Stats'!G126</f>
        <v>53.57142857142857</v>
      </c>
      <c r="H8">
        <f>'[11]Cumulative Stats'!H126</f>
        <v>44</v>
      </c>
      <c r="I8">
        <f>'[11]Cumulative Stats'!I126</f>
        <v>26</v>
      </c>
      <c r="J8">
        <f>'[11]Cumulative Stats'!J126</f>
        <v>25</v>
      </c>
      <c r="K8" s="7">
        <f>J8/I8*100</f>
        <v>96.15384615384616</v>
      </c>
      <c r="L8">
        <f>(F8*3)+J8</f>
        <v>70</v>
      </c>
    </row>
    <row r="9" spans="1:12" ht="12.75">
      <c r="A9" t="str">
        <f>'[13]Cumulative Stats'!$A$129</f>
        <v>Mike-Mayer</v>
      </c>
      <c r="B9" s="11" t="s">
        <v>120</v>
      </c>
      <c r="C9">
        <f>'[13]Cumulative Stats'!C129</f>
        <v>45</v>
      </c>
      <c r="D9">
        <f>'[13]Cumulative Stats'!D129</f>
        <v>0</v>
      </c>
      <c r="E9">
        <f>'[13]Cumulative Stats'!E129</f>
        <v>23</v>
      </c>
      <c r="F9">
        <f>'[13]Cumulative Stats'!F129</f>
        <v>19</v>
      </c>
      <c r="G9">
        <f>'[13]Cumulative Stats'!G129</f>
        <v>82.6086956521739</v>
      </c>
      <c r="H9">
        <f>'[13]Cumulative Stats'!H129</f>
        <v>46</v>
      </c>
      <c r="I9">
        <f>'[13]Cumulative Stats'!I129</f>
        <v>13</v>
      </c>
      <c r="J9">
        <f>'[13]Cumulative Stats'!J129</f>
        <v>13</v>
      </c>
      <c r="K9" s="7">
        <f>J9/I9*100</f>
        <v>100</v>
      </c>
      <c r="L9">
        <f>(F9*3)+J9</f>
        <v>70</v>
      </c>
    </row>
    <row r="10" spans="1:12" ht="12.75">
      <c r="A10" t="str">
        <f>'[3]Cumulative Stats'!A130</f>
        <v>Herrera</v>
      </c>
      <c r="B10" s="11" t="s">
        <v>110</v>
      </c>
      <c r="C10">
        <f>'[3]Cumulative Stats'!C130</f>
        <v>53</v>
      </c>
      <c r="D10">
        <f>'[3]Cumulative Stats'!D130</f>
        <v>1</v>
      </c>
      <c r="E10">
        <f>'[3]Cumulative Stats'!E130</f>
        <v>22</v>
      </c>
      <c r="F10">
        <f>'[3]Cumulative Stats'!F130</f>
        <v>13</v>
      </c>
      <c r="G10">
        <f>'[3]Cumulative Stats'!G130</f>
        <v>59.09090909090909</v>
      </c>
      <c r="H10">
        <f>'[3]Cumulative Stats'!H130</f>
        <v>38</v>
      </c>
      <c r="I10">
        <f>'[3]Cumulative Stats'!I130</f>
        <v>30</v>
      </c>
      <c r="J10">
        <f>'[3]Cumulative Stats'!J130</f>
        <v>29</v>
      </c>
      <c r="K10" s="7">
        <f>'[3]Cumulative Stats'!K130</f>
        <v>96.66666666666667</v>
      </c>
      <c r="L10">
        <f>'[3]Cumulative Stats'!L130</f>
        <v>68</v>
      </c>
    </row>
    <row r="11" spans="1:12" ht="12.75">
      <c r="A11" t="str">
        <f>'[12]Cumulative Stats'!$A$133</f>
        <v>McClard</v>
      </c>
      <c r="B11" s="11" t="s">
        <v>119</v>
      </c>
      <c r="C11">
        <f>'[12]Cumulative Stats'!C133</f>
        <v>50</v>
      </c>
      <c r="D11">
        <f>'[12]Cumulative Stats'!D133</f>
        <v>0</v>
      </c>
      <c r="E11">
        <f>'[12]Cumulative Stats'!E133</f>
        <v>36</v>
      </c>
      <c r="F11">
        <f>'[12]Cumulative Stats'!F133</f>
        <v>15</v>
      </c>
      <c r="G11">
        <f>'[12]Cumulative Stats'!G133</f>
        <v>41.66666666666667</v>
      </c>
      <c r="H11">
        <f>'[12]Cumulative Stats'!H133</f>
        <v>52</v>
      </c>
      <c r="I11">
        <f>'[12]Cumulative Stats'!I133</f>
        <v>23</v>
      </c>
      <c r="J11">
        <f>'[12]Cumulative Stats'!J133</f>
        <v>22</v>
      </c>
      <c r="K11" s="7">
        <f>J11/I11*100</f>
        <v>95.65217391304348</v>
      </c>
      <c r="L11">
        <f>(F11*3)+J11</f>
        <v>67</v>
      </c>
    </row>
    <row r="12" spans="1:12" ht="12.75">
      <c r="A12" t="str">
        <f>'[9]Cumulative Stats'!$A$135</f>
        <v>Roder</v>
      </c>
      <c r="B12" s="11" t="s">
        <v>116</v>
      </c>
      <c r="C12">
        <f>'[9]Cumulative Stats'!C135</f>
        <v>47</v>
      </c>
      <c r="D12">
        <f>'[9]Cumulative Stats'!D135</f>
        <v>10</v>
      </c>
      <c r="E12">
        <f>'[9]Cumulative Stats'!E135</f>
        <v>22</v>
      </c>
      <c r="F12">
        <f>'[9]Cumulative Stats'!F135</f>
        <v>14</v>
      </c>
      <c r="G12">
        <f>'[9]Cumulative Stats'!G135</f>
        <v>63.63636363636363</v>
      </c>
      <c r="H12">
        <f>'[9]Cumulative Stats'!H135</f>
        <v>49</v>
      </c>
      <c r="I12">
        <f>'[9]Cumulative Stats'!I135</f>
        <v>19</v>
      </c>
      <c r="J12">
        <f>'[9]Cumulative Stats'!J135</f>
        <v>19</v>
      </c>
      <c r="K12" s="7">
        <f>J12/I12*100</f>
        <v>100</v>
      </c>
      <c r="L12">
        <f>(F12*3)+J12</f>
        <v>61</v>
      </c>
    </row>
    <row r="13" spans="1:12" ht="12.75">
      <c r="A13" t="str">
        <f>'[7]Cumulative Stats'!$A$134</f>
        <v>Mann</v>
      </c>
      <c r="B13" s="11" t="s">
        <v>114</v>
      </c>
      <c r="C13">
        <f>'[7]Cumulative Stats'!C134</f>
        <v>48</v>
      </c>
      <c r="D13">
        <f>'[7]Cumulative Stats'!D134</f>
        <v>2</v>
      </c>
      <c r="E13">
        <f>'[7]Cumulative Stats'!E134</f>
        <v>22</v>
      </c>
      <c r="F13">
        <f>'[7]Cumulative Stats'!F134</f>
        <v>16</v>
      </c>
      <c r="G13">
        <f>'[7]Cumulative Stats'!G134</f>
        <v>72.72727272727273</v>
      </c>
      <c r="H13">
        <f>'[7]Cumulative Stats'!H134</f>
        <v>50</v>
      </c>
      <c r="I13">
        <f>'[7]Cumulative Stats'!I134</f>
        <v>14</v>
      </c>
      <c r="J13">
        <f>'[7]Cumulative Stats'!J134</f>
        <v>11</v>
      </c>
      <c r="K13" s="7">
        <f>J13/I13*100</f>
        <v>78.57142857142857</v>
      </c>
      <c r="L13">
        <f>(F13*3)+J13</f>
        <v>59</v>
      </c>
    </row>
    <row r="14" spans="1:12" ht="12.75">
      <c r="A14" t="str">
        <f>'[5]Cumulative Stats'!$A$128</f>
        <v>Gogolak</v>
      </c>
      <c r="B14" s="11" t="s">
        <v>112</v>
      </c>
      <c r="C14">
        <f>'[5]Cumulative Stats'!C128</f>
        <v>40</v>
      </c>
      <c r="D14">
        <f>'[5]Cumulative Stats'!D128</f>
        <v>1</v>
      </c>
      <c r="E14">
        <f>'[5]Cumulative Stats'!E128</f>
        <v>21</v>
      </c>
      <c r="F14">
        <f>'[5]Cumulative Stats'!F128</f>
        <v>8</v>
      </c>
      <c r="G14">
        <f>'[5]Cumulative Stats'!G128</f>
        <v>38.095238095238095</v>
      </c>
      <c r="H14">
        <f>'[5]Cumulative Stats'!H128</f>
        <v>45</v>
      </c>
      <c r="I14">
        <f>'[5]Cumulative Stats'!I128</f>
        <v>18</v>
      </c>
      <c r="J14">
        <f>'[5]Cumulative Stats'!J128</f>
        <v>15</v>
      </c>
      <c r="K14" s="7">
        <f>J14/I14*100</f>
        <v>83.33333333333334</v>
      </c>
      <c r="L14">
        <f>(F14*3)+J14</f>
        <v>39</v>
      </c>
    </row>
    <row r="15" spans="1:12" ht="12.75">
      <c r="A15" t="str">
        <f>'[3]Cumulative Stats'!A131</f>
        <v>Percival</v>
      </c>
      <c r="B15" s="11" t="s">
        <v>110</v>
      </c>
      <c r="C15">
        <f>'[3]Cumulative Stats'!C131</f>
        <v>11</v>
      </c>
      <c r="D15">
        <f>'[3]Cumulative Stats'!D131</f>
        <v>0</v>
      </c>
      <c r="E15">
        <f>'[3]Cumulative Stats'!E131</f>
        <v>5</v>
      </c>
      <c r="F15">
        <f>'[3]Cumulative Stats'!F131</f>
        <v>0</v>
      </c>
      <c r="G15">
        <f>'[3]Cumulative Stats'!G131</f>
        <v>0</v>
      </c>
      <c r="H15">
        <f>'[3]Cumulative Stats'!H131</f>
        <v>0</v>
      </c>
      <c r="I15">
        <f>'[3]Cumulative Stats'!I131</f>
        <v>8</v>
      </c>
      <c r="J15">
        <f>'[3]Cumulative Stats'!J131</f>
        <v>6</v>
      </c>
      <c r="K15" s="7">
        <f>'[3]Cumulative Stats'!K131</f>
        <v>75</v>
      </c>
      <c r="L15">
        <f>'[3]Cumulative Stats'!L131</f>
        <v>6</v>
      </c>
    </row>
    <row r="16" spans="2:11" ht="12.75">
      <c r="B16" s="11"/>
      <c r="K16" s="7"/>
    </row>
    <row r="17" spans="2:11" ht="12.75">
      <c r="B17" s="11"/>
      <c r="K17" s="7"/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N15" sqref="N15"/>
    </sheetView>
  </sheetViews>
  <sheetFormatPr defaultColWidth="9.140625" defaultRowHeight="12.75"/>
  <cols>
    <col min="1" max="1" width="12.8515625" style="0" customWidth="1"/>
    <col min="2" max="8" width="5.421875" style="0" customWidth="1"/>
  </cols>
  <sheetData>
    <row r="1" spans="1:8" ht="12.75">
      <c r="A1" s="1" t="s">
        <v>75</v>
      </c>
      <c r="B1" s="4"/>
      <c r="C1" s="4" t="s">
        <v>67</v>
      </c>
      <c r="D1" s="4" t="s">
        <v>76</v>
      </c>
      <c r="E1" s="4" t="s">
        <v>47</v>
      </c>
      <c r="F1" s="4" t="s">
        <v>53</v>
      </c>
      <c r="G1" s="4" t="s">
        <v>77</v>
      </c>
      <c r="H1" s="4"/>
    </row>
    <row r="2" spans="1:9" ht="12.75">
      <c r="A2" s="24" t="str">
        <f>'[12]Cumulative Stats'!$A$129</f>
        <v>Blanchard</v>
      </c>
      <c r="B2" s="25" t="s">
        <v>119</v>
      </c>
      <c r="C2" s="24">
        <f>'[12]Cumulative Stats'!C129</f>
        <v>88</v>
      </c>
      <c r="D2" s="24">
        <f>'[12]Cumulative Stats'!D129</f>
        <v>3605</v>
      </c>
      <c r="E2" s="24">
        <f>'[12]Cumulative Stats'!E129</f>
        <v>40.96590909090909</v>
      </c>
      <c r="F2" s="24">
        <f>'[12]Cumulative Stats'!F129</f>
        <v>84</v>
      </c>
      <c r="G2" s="24">
        <f>'[12]Cumulative Stats'!G129</f>
        <v>1</v>
      </c>
      <c r="I2" s="1" t="s">
        <v>127</v>
      </c>
    </row>
    <row r="3" spans="1:9" ht="12.75">
      <c r="A3" s="24" t="str">
        <f>'[11]Cumulative Stats'!$A$122</f>
        <v>Wittum</v>
      </c>
      <c r="B3" s="25" t="s">
        <v>118</v>
      </c>
      <c r="C3" s="24">
        <f>'[11]Cumulative Stats'!C122</f>
        <v>71</v>
      </c>
      <c r="D3" s="24">
        <f>'[11]Cumulative Stats'!D122</f>
        <v>2770</v>
      </c>
      <c r="E3" s="24">
        <f>'[11]Cumulative Stats'!E122</f>
        <v>39.014084507042256</v>
      </c>
      <c r="F3" s="24">
        <f>'[11]Cumulative Stats'!F122</f>
        <v>80</v>
      </c>
      <c r="G3" s="24">
        <f>'[11]Cumulative Stats'!G122</f>
        <v>2</v>
      </c>
      <c r="I3" s="1"/>
    </row>
    <row r="4" spans="1:7" ht="12.75">
      <c r="A4" t="str">
        <f>'[7]Cumulative Stats'!$A$130</f>
        <v>Weaver</v>
      </c>
      <c r="B4" s="11" t="s">
        <v>114</v>
      </c>
      <c r="C4">
        <f>'[7]Cumulative Stats'!C130</f>
        <v>93</v>
      </c>
      <c r="D4">
        <f>'[7]Cumulative Stats'!D130</f>
        <v>3536</v>
      </c>
      <c r="E4">
        <f>'[7]Cumulative Stats'!E130</f>
        <v>38.02150537634409</v>
      </c>
      <c r="F4">
        <f>'[7]Cumulative Stats'!F130</f>
        <v>60</v>
      </c>
      <c r="G4">
        <f>'[7]Cumulative Stats'!G130</f>
        <v>0</v>
      </c>
    </row>
    <row r="5" spans="1:7" ht="12.75">
      <c r="A5" s="24" t="str">
        <f>'[3]Cumulative Stats'!$A$126</f>
        <v>Carrell</v>
      </c>
      <c r="B5" s="25" t="s">
        <v>110</v>
      </c>
      <c r="C5" s="24">
        <f>'[3]Cumulative Stats'!C126</f>
        <v>43</v>
      </c>
      <c r="D5" s="24">
        <f>'[3]Cumulative Stats'!D126</f>
        <v>1630</v>
      </c>
      <c r="E5" s="24">
        <f>'[3]Cumulative Stats'!E126</f>
        <v>37.906976744186046</v>
      </c>
      <c r="F5" s="24">
        <f>'[3]Cumulative Stats'!F126</f>
        <v>60</v>
      </c>
      <c r="G5" s="24">
        <f>'[3]Cumulative Stats'!G126</f>
        <v>0</v>
      </c>
    </row>
    <row r="6" spans="1:7" ht="12.75">
      <c r="A6" t="str">
        <f>'[8]Cumulative Stats'!$A$122</f>
        <v>Walker</v>
      </c>
      <c r="B6" s="11" t="s">
        <v>115</v>
      </c>
      <c r="C6">
        <f>'[8]Cumulative Stats'!C122</f>
        <v>94</v>
      </c>
      <c r="D6">
        <f>'[8]Cumulative Stats'!D122</f>
        <v>3551</v>
      </c>
      <c r="E6">
        <f>'[8]Cumulative Stats'!E122</f>
        <v>37.776595744680854</v>
      </c>
      <c r="F6">
        <f>'[8]Cumulative Stats'!F122</f>
        <v>64</v>
      </c>
      <c r="G6">
        <f>'[8]Cumulative Stats'!G122</f>
        <v>0</v>
      </c>
    </row>
    <row r="7" spans="1:7" ht="12.75">
      <c r="A7" t="str">
        <f>'[13]Cumulative Stats'!$A$125</f>
        <v>James</v>
      </c>
      <c r="B7" s="11" t="s">
        <v>120</v>
      </c>
      <c r="C7">
        <f>'[13]Cumulative Stats'!C125</f>
        <v>80</v>
      </c>
      <c r="D7">
        <f>'[13]Cumulative Stats'!D125</f>
        <v>2991</v>
      </c>
      <c r="E7">
        <f>'[13]Cumulative Stats'!E125</f>
        <v>37.3875</v>
      </c>
      <c r="F7">
        <f>'[13]Cumulative Stats'!F125</f>
        <v>64</v>
      </c>
      <c r="G7">
        <f>'[13]Cumulative Stats'!G125</f>
        <v>2</v>
      </c>
    </row>
    <row r="8" spans="1:7" ht="12.75">
      <c r="A8" t="str">
        <f>'[1]Cumulative Stats'!$A$118</f>
        <v>Roberts</v>
      </c>
      <c r="B8" s="11" t="s">
        <v>108</v>
      </c>
      <c r="C8">
        <f>'[1]Cumulative Stats'!C118</f>
        <v>77</v>
      </c>
      <c r="D8">
        <f>'[1]Cumulative Stats'!D118</f>
        <v>2874</v>
      </c>
      <c r="E8">
        <f>'[1]Cumulative Stats'!E118</f>
        <v>37.324675324675326</v>
      </c>
      <c r="F8">
        <f>'[1]Cumulative Stats'!F118</f>
        <v>54</v>
      </c>
      <c r="G8">
        <f>'[1]Cumulative Stats'!G118</f>
        <v>0</v>
      </c>
    </row>
    <row r="9" spans="1:7" ht="12.75">
      <c r="A9" t="str">
        <f>'[3]Cumulative Stats'!$A$127</f>
        <v>Bateman</v>
      </c>
      <c r="B9" s="11" t="s">
        <v>110</v>
      </c>
      <c r="C9">
        <f>'[3]Cumulative Stats'!C127</f>
        <v>33</v>
      </c>
      <c r="D9">
        <f>'[3]Cumulative Stats'!D127</f>
        <v>1201</v>
      </c>
      <c r="E9">
        <f>'[3]Cumulative Stats'!E127</f>
        <v>36.39393939393939</v>
      </c>
      <c r="F9">
        <f>'[3]Cumulative Stats'!F127</f>
        <v>52</v>
      </c>
      <c r="G9">
        <f>'[3]Cumulative Stats'!G127</f>
        <v>0</v>
      </c>
    </row>
    <row r="10" spans="1:7" ht="12.75">
      <c r="A10" t="str">
        <f>'[9]Cumulative Stats'!A131</f>
        <v>Parson</v>
      </c>
      <c r="B10" s="11" t="s">
        <v>116</v>
      </c>
      <c r="C10">
        <f>'[9]Cumulative Stats'!C131</f>
        <v>93</v>
      </c>
      <c r="D10">
        <f>'[9]Cumulative Stats'!D131</f>
        <v>3368</v>
      </c>
      <c r="E10">
        <f>'[9]Cumulative Stats'!E131</f>
        <v>36.215053763440864</v>
      </c>
      <c r="F10">
        <f>'[9]Cumulative Stats'!F131</f>
        <v>55</v>
      </c>
      <c r="G10">
        <f>'[9]Cumulative Stats'!G131</f>
        <v>3</v>
      </c>
    </row>
    <row r="11" spans="1:7" ht="12.75">
      <c r="A11" t="str">
        <f>'[5]Cumulative Stats'!A124</f>
        <v>Jennings</v>
      </c>
      <c r="B11" s="11" t="s">
        <v>112</v>
      </c>
      <c r="C11">
        <f>'[5]Cumulative Stats'!C124</f>
        <v>88</v>
      </c>
      <c r="D11">
        <f>'[5]Cumulative Stats'!D124</f>
        <v>3185</v>
      </c>
      <c r="E11">
        <f>'[5]Cumulative Stats'!E124</f>
        <v>36.19318181818182</v>
      </c>
      <c r="F11">
        <f>'[5]Cumulative Stats'!F124</f>
        <v>54</v>
      </c>
      <c r="G11">
        <f>'[5]Cumulative Stats'!G124</f>
        <v>1</v>
      </c>
    </row>
    <row r="12" spans="1:7" ht="12.75">
      <c r="A12" s="24" t="str">
        <f>'[2]Cumulative Stats'!$A$127</f>
        <v>Bragg</v>
      </c>
      <c r="B12" s="25" t="s">
        <v>109</v>
      </c>
      <c r="C12" s="24">
        <f>'[2]Cumulative Stats'!C127</f>
        <v>93</v>
      </c>
      <c r="D12" s="24">
        <f>'[2]Cumulative Stats'!D127</f>
        <v>3349</v>
      </c>
      <c r="E12" s="24">
        <f>'[2]Cumulative Stats'!E127</f>
        <v>36.01075268817204</v>
      </c>
      <c r="F12" s="24">
        <f>'[2]Cumulative Stats'!F127</f>
        <v>63</v>
      </c>
      <c r="G12" s="24">
        <f>'[2]Cumulative Stats'!G127</f>
        <v>3</v>
      </c>
    </row>
    <row r="13" spans="1:7" ht="12.75">
      <c r="A13" s="24" t="str">
        <f>'[6]Cumulative Stats'!$A$123</f>
        <v>Eischeid</v>
      </c>
      <c r="B13" s="25" t="s">
        <v>113</v>
      </c>
      <c r="C13" s="24">
        <f>'[6]Cumulative Stats'!C123</f>
        <v>85</v>
      </c>
      <c r="D13" s="24">
        <f>'[6]Cumulative Stats'!D123</f>
        <v>2859</v>
      </c>
      <c r="E13" s="24">
        <f>'[6]Cumulative Stats'!E123</f>
        <v>33.63529411764706</v>
      </c>
      <c r="F13" s="24">
        <f>'[6]Cumulative Stats'!F123</f>
        <v>48</v>
      </c>
      <c r="G13" s="24">
        <f>'[6]Cumulative Stats'!G123</f>
        <v>0</v>
      </c>
    </row>
    <row r="14" spans="1:7" ht="12.75">
      <c r="A14" s="24" t="str">
        <f>'[4]Cumulative Stats'!$A$121</f>
        <v>Kersey</v>
      </c>
      <c r="B14" s="25" t="s">
        <v>111</v>
      </c>
      <c r="C14" s="24">
        <f>'[4]Cumulative Stats'!C121</f>
        <v>78</v>
      </c>
      <c r="D14" s="24">
        <f>'[4]Cumulative Stats'!D121</f>
        <v>2613</v>
      </c>
      <c r="E14" s="24">
        <f>'[4]Cumulative Stats'!E121</f>
        <v>33.5</v>
      </c>
      <c r="F14" s="24">
        <f>'[4]Cumulative Stats'!F121</f>
        <v>64</v>
      </c>
      <c r="G14" s="24">
        <f>'[4]Cumulative Stats'!G121</f>
        <v>1</v>
      </c>
    </row>
    <row r="15" spans="1:7" ht="13.5" thickBot="1">
      <c r="A15" s="22" t="str">
        <f>'[10]Cumulative Stats'!A124</f>
        <v>Chapple</v>
      </c>
      <c r="B15" s="23" t="s">
        <v>117</v>
      </c>
      <c r="C15" s="22">
        <f>'[10]Cumulative Stats'!C124</f>
        <v>62</v>
      </c>
      <c r="D15" s="22">
        <f>'[10]Cumulative Stats'!D124</f>
        <v>1948</v>
      </c>
      <c r="E15" s="22">
        <f>'[10]Cumulative Stats'!E124</f>
        <v>31.419354838709676</v>
      </c>
      <c r="F15" s="22">
        <f>'[10]Cumulative Stats'!F124</f>
        <v>48</v>
      </c>
      <c r="G15" s="22">
        <f>'[10]Cumulative Stats'!G124</f>
        <v>0</v>
      </c>
    </row>
    <row r="16" spans="1:9" ht="12.75">
      <c r="A16" t="str">
        <f>'[10]Cumulative Stats'!A123</f>
        <v>Burke</v>
      </c>
      <c r="B16" s="11" t="s">
        <v>117</v>
      </c>
      <c r="C16">
        <f>'[10]Cumulative Stats'!C123</f>
        <v>34</v>
      </c>
      <c r="D16">
        <f>'[10]Cumulative Stats'!D123</f>
        <v>1227</v>
      </c>
      <c r="E16">
        <f>'[10]Cumulative Stats'!E123</f>
        <v>36.088235294117645</v>
      </c>
      <c r="F16">
        <f>'[10]Cumulative Stats'!F123</f>
        <v>52</v>
      </c>
      <c r="G16">
        <f>'[10]Cumulative Stats'!G123</f>
        <v>0</v>
      </c>
      <c r="I16" s="1" t="s">
        <v>124</v>
      </c>
    </row>
    <row r="17" spans="1:7" ht="12.75">
      <c r="A17" t="str">
        <f>'[5]Cumulative Stats'!A125</f>
        <v>Crosby</v>
      </c>
      <c r="B17" s="11" t="s">
        <v>112</v>
      </c>
      <c r="C17">
        <f>'[5]Cumulative Stats'!C125</f>
        <v>9</v>
      </c>
      <c r="D17">
        <f>'[5]Cumulative Stats'!D125</f>
        <v>309</v>
      </c>
      <c r="E17">
        <f>'[5]Cumulative Stats'!E125</f>
        <v>34.333333333333336</v>
      </c>
      <c r="F17">
        <f>'[5]Cumulative Stats'!F125</f>
        <v>42</v>
      </c>
      <c r="G17">
        <f>'[5]Cumulative Stats'!G125</f>
        <v>0</v>
      </c>
    </row>
    <row r="18" spans="1:7" ht="12.75">
      <c r="A18" t="str">
        <f>'[12]Cumulative Stats'!$A$130</f>
        <v>Gibbs</v>
      </c>
      <c r="B18" s="11" t="s">
        <v>119</v>
      </c>
      <c r="C18">
        <f>'[12]Cumulative Stats'!C130</f>
        <v>3</v>
      </c>
      <c r="D18">
        <f>'[12]Cumulative Stats'!D130</f>
        <v>112</v>
      </c>
      <c r="E18">
        <f>'[12]Cumulative Stats'!E130</f>
        <v>37.333333333333336</v>
      </c>
      <c r="F18">
        <f>'[12]Cumulative Stats'!F130</f>
        <v>41</v>
      </c>
      <c r="G18">
        <f>'[12]Cumulative Stats'!G130</f>
        <v>0</v>
      </c>
    </row>
    <row r="19" spans="1:7" ht="12.75">
      <c r="A19" t="str">
        <f>'[4]Cumulative Stats'!$A$122</f>
        <v>Bradley</v>
      </c>
      <c r="B19" s="11" t="s">
        <v>111</v>
      </c>
      <c r="C19">
        <f>'[4]Cumulative Stats'!C122</f>
        <v>2</v>
      </c>
      <c r="D19">
        <f>'[4]Cumulative Stats'!D122</f>
        <v>55</v>
      </c>
      <c r="E19">
        <f>'[4]Cumulative Stats'!E122</f>
        <v>27.5</v>
      </c>
      <c r="F19">
        <f>'[4]Cumulative Stats'!F122</f>
        <v>32</v>
      </c>
      <c r="G19">
        <f>'[4]Cumulative Stats'!G122</f>
        <v>0</v>
      </c>
    </row>
    <row r="20" spans="1:7" ht="12.75">
      <c r="A20" t="str">
        <f>'[9]Cumulative Stats'!A132</f>
        <v>Barnes</v>
      </c>
      <c r="B20" s="11" t="s">
        <v>116</v>
      </c>
      <c r="C20">
        <f>'[9]Cumulative Stats'!C132</f>
        <v>1</v>
      </c>
      <c r="D20">
        <f>'[9]Cumulative Stats'!D132</f>
        <v>23</v>
      </c>
      <c r="E20">
        <f>'[9]Cumulative Stats'!E132</f>
        <v>23</v>
      </c>
      <c r="F20">
        <f>'[9]Cumulative Stats'!F132</f>
        <v>23</v>
      </c>
      <c r="G20">
        <f>'[9]Cumulative Stats'!G132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62"/>
  <sheetViews>
    <sheetView zoomScalePageLayoutView="0" workbookViewId="0" topLeftCell="A34">
      <selection activeCell="Q12" sqref="Q12"/>
    </sheetView>
  </sheetViews>
  <sheetFormatPr defaultColWidth="9.140625" defaultRowHeight="12.75"/>
  <cols>
    <col min="1" max="1" width="13.57421875" style="0" customWidth="1"/>
    <col min="2" max="9" width="5.57421875" style="0" customWidth="1"/>
    <col min="10" max="10" width="5.7109375" style="0" customWidth="1"/>
  </cols>
  <sheetData>
    <row r="1" spans="1:9" ht="12.75">
      <c r="A1" s="1" t="s">
        <v>78</v>
      </c>
      <c r="B1" s="4"/>
      <c r="C1" s="4" t="s">
        <v>67</v>
      </c>
      <c r="D1" s="4" t="s">
        <v>79</v>
      </c>
      <c r="E1" s="4" t="s">
        <v>76</v>
      </c>
      <c r="F1" s="4" t="s">
        <v>47</v>
      </c>
      <c r="G1" s="4" t="s">
        <v>53</v>
      </c>
      <c r="H1" s="4" t="s">
        <v>52</v>
      </c>
      <c r="I1" s="4" t="s">
        <v>58</v>
      </c>
    </row>
    <row r="2" spans="1:11" ht="12.75">
      <c r="A2" t="str">
        <f>'[1]Cumulative Stats'!A100</f>
        <v>Metcalf</v>
      </c>
      <c r="B2" s="11" t="s">
        <v>108</v>
      </c>
      <c r="C2">
        <f>'[1]Cumulative Stats'!C100</f>
        <v>30</v>
      </c>
      <c r="D2">
        <f>'[1]Cumulative Stats'!D100</f>
        <v>4</v>
      </c>
      <c r="E2">
        <f>'[1]Cumulative Stats'!E100</f>
        <v>429</v>
      </c>
      <c r="F2" s="7">
        <f>'[1]Cumulative Stats'!F100</f>
        <v>14.3</v>
      </c>
      <c r="G2">
        <f>'[1]Cumulative Stats'!G100</f>
        <v>62</v>
      </c>
      <c r="H2">
        <f>'[1]Cumulative Stats'!H100</f>
        <v>0</v>
      </c>
      <c r="I2">
        <f>'[1]Cumulative Stats'!I100</f>
        <v>0</v>
      </c>
      <c r="K2" s="1" t="s">
        <v>128</v>
      </c>
    </row>
    <row r="3" spans="1:9" ht="12.75">
      <c r="A3" t="str">
        <f>'[12]Cumulative Stats'!A109</f>
        <v>Stevens</v>
      </c>
      <c r="B3" s="11" t="s">
        <v>119</v>
      </c>
      <c r="C3">
        <f>'[12]Cumulative Stats'!C109</f>
        <v>45</v>
      </c>
      <c r="D3">
        <f>'[12]Cumulative Stats'!D109</f>
        <v>6</v>
      </c>
      <c r="E3">
        <f>'[12]Cumulative Stats'!E109</f>
        <v>356</v>
      </c>
      <c r="F3" s="7">
        <f>'[12]Cumulative Stats'!F109</f>
        <v>7.911111111111111</v>
      </c>
      <c r="G3">
        <f>'[12]Cumulative Stats'!G109</f>
        <v>49</v>
      </c>
      <c r="H3">
        <f>'[12]Cumulative Stats'!H109</f>
        <v>0</v>
      </c>
      <c r="I3">
        <f>'[12]Cumulative Stats'!I109</f>
        <v>0</v>
      </c>
    </row>
    <row r="4" spans="1:9" ht="12.75">
      <c r="A4" t="str">
        <f>'[4]Cumulative Stats'!A105</f>
        <v>Bradley</v>
      </c>
      <c r="B4" s="11" t="s">
        <v>111</v>
      </c>
      <c r="C4">
        <f>'[4]Cumulative Stats'!C105</f>
        <v>27</v>
      </c>
      <c r="D4">
        <f>'[4]Cumulative Stats'!D105</f>
        <v>2</v>
      </c>
      <c r="E4">
        <f>'[4]Cumulative Stats'!E105</f>
        <v>340</v>
      </c>
      <c r="F4" s="7">
        <f>'[4]Cumulative Stats'!F105</f>
        <v>12.592592592592593</v>
      </c>
      <c r="G4">
        <f>'[4]Cumulative Stats'!G105</f>
        <v>24</v>
      </c>
      <c r="H4">
        <f>'[4]Cumulative Stats'!H105</f>
        <v>0</v>
      </c>
      <c r="I4">
        <f>'[4]Cumulative Stats'!I105</f>
        <v>0</v>
      </c>
    </row>
    <row r="5" spans="1:9" ht="12.75">
      <c r="A5" s="24" t="str">
        <f>'[6]Cumulative Stats'!A106</f>
        <v>Wallace</v>
      </c>
      <c r="B5" s="25" t="s">
        <v>113</v>
      </c>
      <c r="C5" s="24">
        <f>'[6]Cumulative Stats'!C106</f>
        <v>42</v>
      </c>
      <c r="D5" s="24">
        <f>'[6]Cumulative Stats'!D106</f>
        <v>2</v>
      </c>
      <c r="E5" s="24">
        <f>'[6]Cumulative Stats'!E106</f>
        <v>339</v>
      </c>
      <c r="F5" s="26">
        <f>'[6]Cumulative Stats'!F106</f>
        <v>8.071428571428571</v>
      </c>
      <c r="G5" s="24">
        <f>'[6]Cumulative Stats'!G106</f>
        <v>28</v>
      </c>
      <c r="H5" s="24">
        <f>'[6]Cumulative Stats'!H106</f>
        <v>0</v>
      </c>
      <c r="I5" s="24">
        <f>'[6]Cumulative Stats'!I106</f>
        <v>0</v>
      </c>
    </row>
    <row r="6" spans="1:9" ht="12.75">
      <c r="A6" t="str">
        <f>'[8]Cumulative Stats'!A106</f>
        <v>Staggers</v>
      </c>
      <c r="B6" s="11" t="s">
        <v>115</v>
      </c>
      <c r="C6">
        <f>'[8]Cumulative Stats'!C106</f>
        <v>32</v>
      </c>
      <c r="D6">
        <f>'[8]Cumulative Stats'!D106</f>
        <v>6</v>
      </c>
      <c r="E6">
        <f>'[8]Cumulative Stats'!E106</f>
        <v>256</v>
      </c>
      <c r="F6" s="7">
        <f>'[8]Cumulative Stats'!F106</f>
        <v>8</v>
      </c>
      <c r="G6">
        <f>'[8]Cumulative Stats'!G106</f>
        <v>21</v>
      </c>
      <c r="H6">
        <f>'[8]Cumulative Stats'!H106</f>
        <v>0</v>
      </c>
      <c r="I6">
        <f>'[8]Cumulative Stats'!I106</f>
        <v>0</v>
      </c>
    </row>
    <row r="7" spans="1:9" ht="12.75">
      <c r="A7" s="24" t="str">
        <f>'[9]Cumulative Stats'!A116</f>
        <v>I. Hill</v>
      </c>
      <c r="B7" s="25" t="s">
        <v>116</v>
      </c>
      <c r="C7" s="24">
        <f>'[9]Cumulative Stats'!C116</f>
        <v>41</v>
      </c>
      <c r="D7" s="24">
        <f>'[9]Cumulative Stats'!D116</f>
        <v>0</v>
      </c>
      <c r="E7" s="24">
        <f>'[9]Cumulative Stats'!E116</f>
        <v>206</v>
      </c>
      <c r="F7" s="26">
        <f>'[9]Cumulative Stats'!F116</f>
        <v>5.024390243902439</v>
      </c>
      <c r="G7" s="24">
        <f>'[9]Cumulative Stats'!G116</f>
        <v>31</v>
      </c>
      <c r="H7" s="24">
        <f>'[9]Cumulative Stats'!H116</f>
        <v>0</v>
      </c>
      <c r="I7" s="24">
        <f>'[9]Cumulative Stats'!I116</f>
        <v>0</v>
      </c>
    </row>
    <row r="8" spans="1:9" ht="12.75">
      <c r="A8" t="str">
        <f>'[13]Cumulative Stats'!A108</f>
        <v>Dodd</v>
      </c>
      <c r="B8" s="11" t="s">
        <v>120</v>
      </c>
      <c r="C8">
        <f>'[13]Cumulative Stats'!C108</f>
        <v>18</v>
      </c>
      <c r="D8">
        <f>'[13]Cumulative Stats'!D108</f>
        <v>0</v>
      </c>
      <c r="E8">
        <f>'[13]Cumulative Stats'!E108</f>
        <v>196</v>
      </c>
      <c r="F8" s="7">
        <f>'[13]Cumulative Stats'!F108</f>
        <v>10.88888888888889</v>
      </c>
      <c r="G8">
        <f>'[13]Cumulative Stats'!G108</f>
        <v>29</v>
      </c>
      <c r="H8">
        <f>'[13]Cumulative Stats'!H108</f>
        <v>0</v>
      </c>
      <c r="I8">
        <f>'[13]Cumulative Stats'!I108</f>
        <v>0</v>
      </c>
    </row>
    <row r="9" spans="1:9" ht="12.75">
      <c r="A9" t="str">
        <f>'[10]Cumulative Stats'!A109</f>
        <v>Bryant</v>
      </c>
      <c r="B9" s="11" t="s">
        <v>117</v>
      </c>
      <c r="C9">
        <f>'[10]Cumulative Stats'!C109</f>
        <v>18</v>
      </c>
      <c r="D9">
        <f>'[10]Cumulative Stats'!D109</f>
        <v>0</v>
      </c>
      <c r="E9">
        <f>'[10]Cumulative Stats'!E109</f>
        <v>185</v>
      </c>
      <c r="F9" s="7">
        <f>'[10]Cumulative Stats'!F109</f>
        <v>10.277777777777779</v>
      </c>
      <c r="G9">
        <f>'[10]Cumulative Stats'!G109</f>
        <v>39</v>
      </c>
      <c r="H9">
        <f>'[10]Cumulative Stats'!H109</f>
        <v>0</v>
      </c>
      <c r="I9">
        <f>'[10]Cumulative Stats'!I109</f>
        <v>0</v>
      </c>
    </row>
    <row r="10" spans="1:9" ht="12.75">
      <c r="A10" t="str">
        <f>'[8]Cumulative Stats'!A107</f>
        <v>Odom</v>
      </c>
      <c r="B10" s="11" t="s">
        <v>115</v>
      </c>
      <c r="C10">
        <f>'[8]Cumulative Stats'!C107</f>
        <v>18</v>
      </c>
      <c r="D10">
        <f>'[8]Cumulative Stats'!D107</f>
        <v>1</v>
      </c>
      <c r="E10">
        <f>'[8]Cumulative Stats'!E107</f>
        <v>178</v>
      </c>
      <c r="F10" s="7">
        <f>'[8]Cumulative Stats'!F107</f>
        <v>9.88888888888889</v>
      </c>
      <c r="G10">
        <f>'[8]Cumulative Stats'!G107</f>
        <v>63</v>
      </c>
      <c r="H10">
        <f>'[8]Cumulative Stats'!H107</f>
        <v>2</v>
      </c>
      <c r="I10">
        <f>'[8]Cumulative Stats'!I107</f>
        <v>0</v>
      </c>
    </row>
    <row r="11" spans="1:9" ht="12.75">
      <c r="A11" t="str">
        <f>'[3]Cumulative Stats'!A111</f>
        <v>C. Harris</v>
      </c>
      <c r="B11" s="11" t="s">
        <v>110</v>
      </c>
      <c r="C11">
        <f>'[3]Cumulative Stats'!C111</f>
        <v>24</v>
      </c>
      <c r="D11">
        <f>'[3]Cumulative Stats'!D111</f>
        <v>1</v>
      </c>
      <c r="E11">
        <f>'[3]Cumulative Stats'!E111</f>
        <v>152</v>
      </c>
      <c r="F11" s="7">
        <f>'[3]Cumulative Stats'!F111</f>
        <v>6.333333333333333</v>
      </c>
      <c r="G11">
        <f>'[3]Cumulative Stats'!G111</f>
        <v>20</v>
      </c>
      <c r="H11">
        <f>'[3]Cumulative Stats'!H111</f>
        <v>0</v>
      </c>
      <c r="I11">
        <f>'[3]Cumulative Stats'!I111</f>
        <v>0</v>
      </c>
    </row>
    <row r="12" spans="1:9" ht="12.75">
      <c r="A12" t="str">
        <f>'[11]Cumulative Stats'!A109</f>
        <v>McGill</v>
      </c>
      <c r="B12" s="11" t="s">
        <v>118</v>
      </c>
      <c r="C12">
        <f>'[11]Cumulative Stats'!C109</f>
        <v>17</v>
      </c>
      <c r="D12">
        <f>'[11]Cumulative Stats'!D109</f>
        <v>4</v>
      </c>
      <c r="E12">
        <f>'[11]Cumulative Stats'!E109</f>
        <v>139</v>
      </c>
      <c r="F12" s="7">
        <f>'[11]Cumulative Stats'!F109</f>
        <v>8.176470588235293</v>
      </c>
      <c r="G12">
        <f>'[11]Cumulative Stats'!G109</f>
        <v>62</v>
      </c>
      <c r="H12">
        <f>'[11]Cumulative Stats'!H109</f>
        <v>0</v>
      </c>
      <c r="I12">
        <f>'[11]Cumulative Stats'!I109</f>
        <v>0</v>
      </c>
    </row>
    <row r="13" spans="1:9" ht="12.75">
      <c r="A13" t="str">
        <f>'[5]Cumulative Stats'!A105</f>
        <v>Athas</v>
      </c>
      <c r="B13" s="11" t="s">
        <v>112</v>
      </c>
      <c r="C13">
        <f>'[5]Cumulative Stats'!C105</f>
        <v>21</v>
      </c>
      <c r="D13">
        <f>'[5]Cumulative Stats'!D105</f>
        <v>0</v>
      </c>
      <c r="E13">
        <f>'[5]Cumulative Stats'!E105</f>
        <v>126</v>
      </c>
      <c r="F13" s="7">
        <f>'[5]Cumulative Stats'!F105</f>
        <v>6</v>
      </c>
      <c r="G13">
        <f>'[5]Cumulative Stats'!G105</f>
        <v>20</v>
      </c>
      <c r="H13">
        <f>'[5]Cumulative Stats'!H105</f>
        <v>0</v>
      </c>
      <c r="I13">
        <f>'[5]Cumulative Stats'!I105</f>
        <v>0</v>
      </c>
    </row>
    <row r="14" spans="1:9" ht="12.75">
      <c r="A14" s="24" t="str">
        <f>'[1]Cumulative Stats'!A101</f>
        <v>Hammond</v>
      </c>
      <c r="B14" s="25" t="s">
        <v>108</v>
      </c>
      <c r="C14" s="24">
        <f>'[1]Cumulative Stats'!C101</f>
        <v>15</v>
      </c>
      <c r="D14" s="24">
        <f>'[1]Cumulative Stats'!D101</f>
        <v>0</v>
      </c>
      <c r="E14" s="24">
        <f>'[1]Cumulative Stats'!E101</f>
        <v>113</v>
      </c>
      <c r="F14" s="26">
        <f>'[1]Cumulative Stats'!F101</f>
        <v>7.533333333333333</v>
      </c>
      <c r="G14" s="24">
        <f>'[1]Cumulative Stats'!G101</f>
        <v>23</v>
      </c>
      <c r="H14" s="24">
        <f>'[1]Cumulative Stats'!H101</f>
        <v>0</v>
      </c>
      <c r="I14" s="24">
        <f>'[1]Cumulative Stats'!I101</f>
        <v>0</v>
      </c>
    </row>
    <row r="15" spans="1:9" ht="12.75">
      <c r="A15" s="24" t="str">
        <f>'[6]Cumulative Stats'!A107</f>
        <v>McCullum</v>
      </c>
      <c r="B15" s="25" t="s">
        <v>113</v>
      </c>
      <c r="C15" s="24">
        <f>'[6]Cumulative Stats'!C107</f>
        <v>15</v>
      </c>
      <c r="D15" s="24">
        <f>'[6]Cumulative Stats'!D107</f>
        <v>1</v>
      </c>
      <c r="E15" s="24">
        <f>'[6]Cumulative Stats'!E107</f>
        <v>95</v>
      </c>
      <c r="F15" s="26">
        <f>'[6]Cumulative Stats'!F107</f>
        <v>6.333333333333333</v>
      </c>
      <c r="G15" s="24">
        <f>'[6]Cumulative Stats'!G107</f>
        <v>13</v>
      </c>
      <c r="H15" s="24">
        <f>'[6]Cumulative Stats'!H107</f>
        <v>0</v>
      </c>
      <c r="I15" s="24">
        <f>'[6]Cumulative Stats'!I107</f>
        <v>0</v>
      </c>
    </row>
    <row r="16" spans="1:9" ht="12.75">
      <c r="A16" s="24" t="str">
        <f>'[2]Cumulative Stats'!A112</f>
        <v>Duncan</v>
      </c>
      <c r="B16" s="25" t="s">
        <v>109</v>
      </c>
      <c r="C16" s="24">
        <f>'[2]Cumulative Stats'!C112</f>
        <v>16</v>
      </c>
      <c r="D16" s="24">
        <f>'[2]Cumulative Stats'!D112</f>
        <v>0</v>
      </c>
      <c r="E16" s="24">
        <f>'[2]Cumulative Stats'!E112</f>
        <v>93</v>
      </c>
      <c r="F16" s="26">
        <f>'[2]Cumulative Stats'!F112</f>
        <v>5.8125</v>
      </c>
      <c r="G16" s="24">
        <f>'[2]Cumulative Stats'!G112</f>
        <v>12</v>
      </c>
      <c r="H16" s="24">
        <f>'[2]Cumulative Stats'!H112</f>
        <v>0</v>
      </c>
      <c r="I16" s="24">
        <f>'[2]Cumulative Stats'!I112</f>
        <v>0</v>
      </c>
    </row>
    <row r="17" spans="1:9" ht="12.75">
      <c r="A17" s="24" t="str">
        <f>'[10]Cumulative Stats'!A110</f>
        <v>Elmendorf</v>
      </c>
      <c r="B17" s="25" t="s">
        <v>117</v>
      </c>
      <c r="C17" s="24">
        <f>'[10]Cumulative Stats'!C110</f>
        <v>17</v>
      </c>
      <c r="D17" s="24">
        <f>'[10]Cumulative Stats'!D110</f>
        <v>0</v>
      </c>
      <c r="E17" s="24">
        <f>'[10]Cumulative Stats'!E110</f>
        <v>68</v>
      </c>
      <c r="F17" s="26">
        <f>'[10]Cumulative Stats'!F110</f>
        <v>4</v>
      </c>
      <c r="G17" s="24">
        <f>'[10]Cumulative Stats'!G110</f>
        <v>11</v>
      </c>
      <c r="H17" s="24">
        <f>'[10]Cumulative Stats'!H110</f>
        <v>0</v>
      </c>
      <c r="I17" s="24">
        <f>'[10]Cumulative Stats'!I110</f>
        <v>0</v>
      </c>
    </row>
    <row r="18" spans="1:9" ht="13.5" thickBot="1">
      <c r="A18" s="22" t="str">
        <f>'[11]Cumulative Stats'!A110</f>
        <v>Taylor</v>
      </c>
      <c r="B18" s="23" t="s">
        <v>118</v>
      </c>
      <c r="C18" s="22">
        <f>'[11]Cumulative Stats'!C110</f>
        <v>14</v>
      </c>
      <c r="D18" s="22">
        <f>'[11]Cumulative Stats'!D110</f>
        <v>2</v>
      </c>
      <c r="E18" s="22">
        <f>'[11]Cumulative Stats'!E110</f>
        <v>32</v>
      </c>
      <c r="F18" s="27">
        <f>'[11]Cumulative Stats'!F110</f>
        <v>2.2857142857142856</v>
      </c>
      <c r="G18" s="22">
        <f>'[11]Cumulative Stats'!G110</f>
        <v>10</v>
      </c>
      <c r="H18" s="22">
        <f>'[11]Cumulative Stats'!H110</f>
        <v>0</v>
      </c>
      <c r="I18" s="22">
        <f>'[11]Cumulative Stats'!I110</f>
        <v>0</v>
      </c>
    </row>
    <row r="19" spans="1:11" ht="12.75">
      <c r="A19" s="24" t="str">
        <f>'[4]Cumulative Stats'!A106</f>
        <v>Marshall</v>
      </c>
      <c r="B19" s="25" t="s">
        <v>111</v>
      </c>
      <c r="C19" s="24">
        <f>'[4]Cumulative Stats'!C106</f>
        <v>13</v>
      </c>
      <c r="D19" s="24">
        <f>'[4]Cumulative Stats'!D106</f>
        <v>1</v>
      </c>
      <c r="E19" s="24">
        <f>'[4]Cumulative Stats'!E106</f>
        <v>237</v>
      </c>
      <c r="F19" s="26">
        <f>'[4]Cumulative Stats'!F106</f>
        <v>18.23076923076923</v>
      </c>
      <c r="G19" s="24">
        <f>'[4]Cumulative Stats'!G106</f>
        <v>49</v>
      </c>
      <c r="H19" s="24">
        <f>'[4]Cumulative Stats'!H106</f>
        <v>1</v>
      </c>
      <c r="I19" s="24">
        <f>'[4]Cumulative Stats'!I106</f>
        <v>0</v>
      </c>
      <c r="K19" s="1" t="s">
        <v>124</v>
      </c>
    </row>
    <row r="20" spans="1:9" ht="12.75">
      <c r="A20" s="24" t="str">
        <f>'[7]Cumulative Stats'!A110</f>
        <v>Jauron</v>
      </c>
      <c r="B20" s="25" t="s">
        <v>114</v>
      </c>
      <c r="C20" s="24">
        <f>'[7]Cumulative Stats'!C110</f>
        <v>13</v>
      </c>
      <c r="D20" s="24">
        <f>'[7]Cumulative Stats'!D110</f>
        <v>6</v>
      </c>
      <c r="E20" s="24">
        <f>'[7]Cumulative Stats'!E110</f>
        <v>175</v>
      </c>
      <c r="F20" s="26">
        <f>'[7]Cumulative Stats'!F110</f>
        <v>13.461538461538462</v>
      </c>
      <c r="G20" s="24">
        <f>'[7]Cumulative Stats'!G110</f>
        <v>57</v>
      </c>
      <c r="H20" s="24">
        <f>'[7]Cumulative Stats'!H110</f>
        <v>0</v>
      </c>
      <c r="I20" s="24">
        <f>'[7]Cumulative Stats'!I110</f>
        <v>0</v>
      </c>
    </row>
    <row r="21" spans="1:9" ht="12.75">
      <c r="A21" t="str">
        <f>'[10]Cumulative Stats'!A111</f>
        <v>Bertelsen</v>
      </c>
      <c r="B21" s="11" t="s">
        <v>117</v>
      </c>
      <c r="C21">
        <f>'[10]Cumulative Stats'!C111</f>
        <v>12</v>
      </c>
      <c r="D21">
        <f>'[10]Cumulative Stats'!D111</f>
        <v>5</v>
      </c>
      <c r="E21">
        <f>'[10]Cumulative Stats'!E111</f>
        <v>148</v>
      </c>
      <c r="F21" s="7">
        <f>'[10]Cumulative Stats'!F111</f>
        <v>12.333333333333334</v>
      </c>
      <c r="G21">
        <f>'[10]Cumulative Stats'!G111</f>
        <v>29</v>
      </c>
      <c r="H21">
        <f>'[10]Cumulative Stats'!H111</f>
        <v>0</v>
      </c>
      <c r="I21">
        <f>'[10]Cumulative Stats'!I111</f>
        <v>0</v>
      </c>
    </row>
    <row r="22" spans="1:9" ht="12.75">
      <c r="A22" t="str">
        <f>'[3]Cumulative Stats'!A113</f>
        <v>G. Richards</v>
      </c>
      <c r="B22" s="11" t="s">
        <v>110</v>
      </c>
      <c r="C22">
        <f>'[3]Cumulative Stats'!C113</f>
        <v>12</v>
      </c>
      <c r="D22">
        <f>'[3]Cumulative Stats'!D113</f>
        <v>2</v>
      </c>
      <c r="E22">
        <f>'[3]Cumulative Stats'!E113</f>
        <v>84</v>
      </c>
      <c r="F22" s="7">
        <f>'[3]Cumulative Stats'!F113</f>
        <v>7</v>
      </c>
      <c r="G22">
        <f>'[3]Cumulative Stats'!G113</f>
        <v>19</v>
      </c>
      <c r="H22">
        <f>'[3]Cumulative Stats'!H113</f>
        <v>0</v>
      </c>
      <c r="I22">
        <f>'[3]Cumulative Stats'!I113</f>
        <v>0</v>
      </c>
    </row>
    <row r="23" spans="1:9" ht="12.75">
      <c r="A23" t="str">
        <f>'[2]Cumulative Stats'!A108</f>
        <v>Theismann</v>
      </c>
      <c r="B23" s="11" t="s">
        <v>109</v>
      </c>
      <c r="C23">
        <f>'[2]Cumulative Stats'!C108</f>
        <v>12</v>
      </c>
      <c r="D23">
        <f>'[2]Cumulative Stats'!D108</f>
        <v>2</v>
      </c>
      <c r="E23">
        <f>'[2]Cumulative Stats'!E108</f>
        <v>201</v>
      </c>
      <c r="F23" s="7">
        <f>'[2]Cumulative Stats'!F108</f>
        <v>16.75</v>
      </c>
      <c r="G23">
        <f>'[2]Cumulative Stats'!G108</f>
        <v>48</v>
      </c>
      <c r="H23">
        <f>'[2]Cumulative Stats'!H108</f>
        <v>0</v>
      </c>
      <c r="I23">
        <f>'[2]Cumulative Stats'!I108</f>
        <v>0</v>
      </c>
    </row>
    <row r="24" spans="1:9" ht="12.75">
      <c r="A24" s="24" t="str">
        <f>'[2]Cumulative Stats'!A110</f>
        <v>L. Jones</v>
      </c>
      <c r="B24" s="25" t="s">
        <v>109</v>
      </c>
      <c r="C24" s="24">
        <f>'[2]Cumulative Stats'!C110</f>
        <v>12</v>
      </c>
      <c r="D24" s="24">
        <f>'[2]Cumulative Stats'!D110</f>
        <v>0</v>
      </c>
      <c r="E24" s="24">
        <f>'[2]Cumulative Stats'!E110</f>
        <v>115</v>
      </c>
      <c r="F24" s="26">
        <f>'[2]Cumulative Stats'!F110</f>
        <v>9.583333333333334</v>
      </c>
      <c r="G24" s="24">
        <f>'[2]Cumulative Stats'!G110</f>
        <v>24</v>
      </c>
      <c r="H24" s="24">
        <f>'[2]Cumulative Stats'!H110</f>
        <v>0</v>
      </c>
      <c r="I24" s="24">
        <f>'[2]Cumulative Stats'!I110</f>
        <v>0</v>
      </c>
    </row>
    <row r="25" spans="1:9" ht="12.75">
      <c r="A25" t="str">
        <f>'[5]Cumulative Stats'!A107</f>
        <v>McQuay</v>
      </c>
      <c r="B25" s="11" t="s">
        <v>112</v>
      </c>
      <c r="C25">
        <f>'[5]Cumulative Stats'!C107</f>
        <v>11</v>
      </c>
      <c r="D25">
        <f>'[5]Cumulative Stats'!D107</f>
        <v>0</v>
      </c>
      <c r="E25">
        <f>'[5]Cumulative Stats'!E107</f>
        <v>211</v>
      </c>
      <c r="F25" s="7">
        <f>'[5]Cumulative Stats'!F107</f>
        <v>19.181818181818183</v>
      </c>
      <c r="G25">
        <f>'[5]Cumulative Stats'!G107</f>
        <v>270</v>
      </c>
      <c r="H25">
        <f>'[5]Cumulative Stats'!H107</f>
        <v>0</v>
      </c>
      <c r="I25">
        <f>'[5]Cumulative Stats'!I107</f>
        <v>0</v>
      </c>
    </row>
    <row r="26" spans="1:9" ht="12.75">
      <c r="A26" t="str">
        <f>'[1]Cumulative Stats'!A103</f>
        <v>Wehrli</v>
      </c>
      <c r="B26" s="11" t="s">
        <v>108</v>
      </c>
      <c r="C26">
        <f>'[1]Cumulative Stats'!C103</f>
        <v>10</v>
      </c>
      <c r="D26">
        <f>'[1]Cumulative Stats'!D103</f>
        <v>0</v>
      </c>
      <c r="E26">
        <f>'[1]Cumulative Stats'!E103</f>
        <v>147</v>
      </c>
      <c r="F26" s="7">
        <f>'[1]Cumulative Stats'!F103</f>
        <v>14.7</v>
      </c>
      <c r="G26">
        <f>'[1]Cumulative Stats'!G103</f>
        <v>38</v>
      </c>
      <c r="H26">
        <f>'[1]Cumulative Stats'!H103</f>
        <v>0</v>
      </c>
      <c r="I26">
        <f>'[1]Cumulative Stats'!I103</f>
        <v>0</v>
      </c>
    </row>
    <row r="27" spans="1:9" ht="12.75">
      <c r="A27" t="str">
        <f>'[9]Cumulative Stats'!A117</f>
        <v>Knox</v>
      </c>
      <c r="B27" s="11" t="s">
        <v>116</v>
      </c>
      <c r="C27">
        <f>'[9]Cumulative Stats'!C117</f>
        <v>9</v>
      </c>
      <c r="D27">
        <f>'[9]Cumulative Stats'!D117</f>
        <v>2</v>
      </c>
      <c r="E27">
        <f>'[9]Cumulative Stats'!E117</f>
        <v>42</v>
      </c>
      <c r="F27" s="7">
        <f>'[9]Cumulative Stats'!F117</f>
        <v>4.666666666666667</v>
      </c>
      <c r="G27">
        <f>'[9]Cumulative Stats'!G117</f>
        <v>18</v>
      </c>
      <c r="H27">
        <f>'[9]Cumulative Stats'!H117</f>
        <v>0</v>
      </c>
      <c r="I27">
        <f>'[9]Cumulative Stats'!I117</f>
        <v>0</v>
      </c>
    </row>
    <row r="28" spans="1:9" ht="12.75">
      <c r="A28" t="str">
        <f>'[10]Cumulative Stats'!A112</f>
        <v>Scribner</v>
      </c>
      <c r="B28" s="11" t="s">
        <v>117</v>
      </c>
      <c r="C28">
        <f>'[10]Cumulative Stats'!C112</f>
        <v>9</v>
      </c>
      <c r="D28">
        <f>'[10]Cumulative Stats'!D112</f>
        <v>0</v>
      </c>
      <c r="E28">
        <f>'[10]Cumulative Stats'!E112</f>
        <v>40</v>
      </c>
      <c r="F28" s="7">
        <f>'[10]Cumulative Stats'!F112</f>
        <v>4.444444444444445</v>
      </c>
      <c r="G28">
        <f>'[10]Cumulative Stats'!G112</f>
        <v>11</v>
      </c>
      <c r="H28">
        <f>'[10]Cumulative Stats'!H112</f>
        <v>0</v>
      </c>
      <c r="I28">
        <f>'[10]Cumulative Stats'!I112</f>
        <v>0</v>
      </c>
    </row>
    <row r="29" spans="1:9" ht="12.75">
      <c r="A29" t="str">
        <f>'[13]Cumulative Stats'!A109</f>
        <v>Tinker</v>
      </c>
      <c r="B29" s="11" t="s">
        <v>120</v>
      </c>
      <c r="C29">
        <f>'[13]Cumulative Stats'!C109</f>
        <v>9</v>
      </c>
      <c r="D29">
        <f>'[13]Cumulative Stats'!D109</f>
        <v>0</v>
      </c>
      <c r="E29">
        <f>'[13]Cumulative Stats'!E109</f>
        <v>91</v>
      </c>
      <c r="F29" s="7">
        <f>'[13]Cumulative Stats'!F109</f>
        <v>10.11111111111111</v>
      </c>
      <c r="G29">
        <f>'[13]Cumulative Stats'!G109</f>
        <v>18</v>
      </c>
      <c r="H29">
        <f>'[13]Cumulative Stats'!H109</f>
        <v>0</v>
      </c>
      <c r="I29">
        <f>'[13]Cumulative Stats'!I109</f>
        <v>0</v>
      </c>
    </row>
    <row r="30" spans="1:9" ht="12.75">
      <c r="A30" t="str">
        <f>'[3]Cumulative Stats'!A112</f>
        <v>Morgan</v>
      </c>
      <c r="B30" s="11" t="s">
        <v>110</v>
      </c>
      <c r="C30">
        <f>'[3]Cumulative Stats'!C112</f>
        <v>9</v>
      </c>
      <c r="D30">
        <f>'[3]Cumulative Stats'!D112</f>
        <v>0</v>
      </c>
      <c r="E30">
        <f>'[3]Cumulative Stats'!E112</f>
        <v>136</v>
      </c>
      <c r="F30" s="7">
        <f>'[3]Cumulative Stats'!F112</f>
        <v>15.11111111111111</v>
      </c>
      <c r="G30">
        <f>'[3]Cumulative Stats'!G112</f>
        <v>29</v>
      </c>
      <c r="H30">
        <f>'[3]Cumulative Stats'!H112</f>
        <v>0</v>
      </c>
      <c r="I30">
        <f>'[3]Cumulative Stats'!I112</f>
        <v>0</v>
      </c>
    </row>
    <row r="31" spans="1:9" ht="12.75">
      <c r="A31" t="str">
        <f>'[8]Cumulative Stats'!A108</f>
        <v>Ellis</v>
      </c>
      <c r="B31" s="11" t="s">
        <v>115</v>
      </c>
      <c r="C31">
        <f>'[8]Cumulative Stats'!C108</f>
        <v>8</v>
      </c>
      <c r="D31">
        <f>'[8]Cumulative Stats'!D108</f>
        <v>0</v>
      </c>
      <c r="E31">
        <f>'[8]Cumulative Stats'!E108</f>
        <v>-18</v>
      </c>
      <c r="F31" s="7">
        <f>'[8]Cumulative Stats'!F108</f>
        <v>-2.25</v>
      </c>
      <c r="G31">
        <f>'[8]Cumulative Stats'!G108</f>
        <v>1</v>
      </c>
      <c r="H31">
        <f>'[8]Cumulative Stats'!H108</f>
        <v>0</v>
      </c>
      <c r="I31">
        <f>'[8]Cumulative Stats'!I108</f>
        <v>0</v>
      </c>
    </row>
    <row r="32" spans="1:9" ht="12.75">
      <c r="A32" t="str">
        <f>'[7]Cumulative Stats'!A111</f>
        <v>West</v>
      </c>
      <c r="B32" s="11" t="s">
        <v>114</v>
      </c>
      <c r="C32">
        <f>'[7]Cumulative Stats'!C111</f>
        <v>8</v>
      </c>
      <c r="D32">
        <f>'[7]Cumulative Stats'!D111</f>
        <v>0</v>
      </c>
      <c r="E32">
        <f>'[7]Cumulative Stats'!E111</f>
        <v>26</v>
      </c>
      <c r="F32" s="7">
        <f>'[7]Cumulative Stats'!F111</f>
        <v>3.25</v>
      </c>
      <c r="G32">
        <f>'[7]Cumulative Stats'!G111</f>
        <v>7</v>
      </c>
      <c r="H32">
        <f>'[7]Cumulative Stats'!H111</f>
        <v>0</v>
      </c>
      <c r="I32">
        <f>'[7]Cumulative Stats'!I111</f>
        <v>0</v>
      </c>
    </row>
    <row r="33" spans="1:9" ht="12.75">
      <c r="A33" t="str">
        <f>'[5]Cumulative Stats'!A108</f>
        <v>Kotar</v>
      </c>
      <c r="B33" s="11" t="s">
        <v>112</v>
      </c>
      <c r="C33">
        <f>'[5]Cumulative Stats'!C108</f>
        <v>8</v>
      </c>
      <c r="D33">
        <f>'[5]Cumulative Stats'!D108</f>
        <v>0</v>
      </c>
      <c r="E33">
        <f>'[5]Cumulative Stats'!E108</f>
        <v>50</v>
      </c>
      <c r="F33" s="7">
        <f>'[5]Cumulative Stats'!F108</f>
        <v>6.25</v>
      </c>
      <c r="G33">
        <f>'[5]Cumulative Stats'!G108</f>
        <v>12</v>
      </c>
      <c r="H33">
        <f>'[5]Cumulative Stats'!H108</f>
        <v>0</v>
      </c>
      <c r="I33">
        <f>'[5]Cumulative Stats'!I108</f>
        <v>0</v>
      </c>
    </row>
    <row r="34" spans="1:9" ht="12.75">
      <c r="A34" t="str">
        <f>'[11]Cumulative Stats'!A111</f>
        <v>Holmes</v>
      </c>
      <c r="B34" s="11" t="s">
        <v>118</v>
      </c>
      <c r="C34">
        <f>'[11]Cumulative Stats'!C111</f>
        <v>7</v>
      </c>
      <c r="D34">
        <f>'[11]Cumulative Stats'!D111</f>
        <v>0</v>
      </c>
      <c r="E34">
        <f>'[11]Cumulative Stats'!E111</f>
        <v>56</v>
      </c>
      <c r="F34" s="7">
        <f>'[11]Cumulative Stats'!F111</f>
        <v>8</v>
      </c>
      <c r="G34">
        <f>'[11]Cumulative Stats'!G111</f>
        <v>31</v>
      </c>
      <c r="H34">
        <f>'[11]Cumulative Stats'!H111</f>
        <v>0</v>
      </c>
      <c r="I34">
        <f>'[11]Cumulative Stats'!I111</f>
        <v>0</v>
      </c>
    </row>
    <row r="35" spans="1:9" ht="12.75">
      <c r="A35" t="str">
        <f>'[5]Cumulative Stats'!A106</f>
        <v>Rhodes</v>
      </c>
      <c r="B35" s="11" t="s">
        <v>112</v>
      </c>
      <c r="C35">
        <f>'[5]Cumulative Stats'!C106</f>
        <v>7</v>
      </c>
      <c r="D35">
        <f>'[5]Cumulative Stats'!D106</f>
        <v>0</v>
      </c>
      <c r="E35">
        <f>'[5]Cumulative Stats'!E106</f>
        <v>53</v>
      </c>
      <c r="F35" s="7">
        <f>'[5]Cumulative Stats'!F106</f>
        <v>7.571428571428571</v>
      </c>
      <c r="G35">
        <f>'[5]Cumulative Stats'!G106</f>
        <v>19</v>
      </c>
      <c r="H35">
        <f>'[5]Cumulative Stats'!H106</f>
        <v>0</v>
      </c>
      <c r="I35">
        <f>'[5]Cumulative Stats'!I106</f>
        <v>0</v>
      </c>
    </row>
    <row r="36" spans="1:9" ht="12.75">
      <c r="A36" t="str">
        <f>'[7]Cumulative Stats'!A113</f>
        <v>Barney</v>
      </c>
      <c r="B36" s="11" t="s">
        <v>114</v>
      </c>
      <c r="C36">
        <f>'[7]Cumulative Stats'!C113</f>
        <v>7</v>
      </c>
      <c r="D36">
        <f>'[7]Cumulative Stats'!D113</f>
        <v>1</v>
      </c>
      <c r="E36">
        <f>'[7]Cumulative Stats'!E113</f>
        <v>85</v>
      </c>
      <c r="F36" s="7">
        <f>'[7]Cumulative Stats'!F113</f>
        <v>12.142857142857142</v>
      </c>
      <c r="G36">
        <f>'[7]Cumulative Stats'!G113</f>
        <v>26</v>
      </c>
      <c r="H36">
        <f>'[7]Cumulative Stats'!H113</f>
        <v>0</v>
      </c>
      <c r="I36">
        <f>'[7]Cumulative Stats'!I113</f>
        <v>0</v>
      </c>
    </row>
    <row r="37" spans="1:9" ht="12.75">
      <c r="A37" t="str">
        <f>'[7]Cumulative Stats'!A112</f>
        <v>Jarvis</v>
      </c>
      <c r="B37" s="11" t="s">
        <v>114</v>
      </c>
      <c r="C37">
        <f>'[7]Cumulative Stats'!C112</f>
        <v>6</v>
      </c>
      <c r="D37">
        <f>'[7]Cumulative Stats'!D112</f>
        <v>0</v>
      </c>
      <c r="E37">
        <f>'[7]Cumulative Stats'!E112</f>
        <v>32</v>
      </c>
      <c r="F37" s="7">
        <f>'[7]Cumulative Stats'!F112</f>
        <v>5.333333333333333</v>
      </c>
      <c r="G37">
        <f>'[7]Cumulative Stats'!G112</f>
        <v>13</v>
      </c>
      <c r="H37">
        <f>'[7]Cumulative Stats'!H112</f>
        <v>0</v>
      </c>
      <c r="I37">
        <f>'[7]Cumulative Stats'!I112</f>
        <v>0</v>
      </c>
    </row>
    <row r="38" spans="1:9" ht="12.75">
      <c r="A38" t="str">
        <f>'[13]Cumulative Stats'!A110</f>
        <v>R. Brown</v>
      </c>
      <c r="B38" s="11" t="s">
        <v>120</v>
      </c>
      <c r="C38">
        <f>'[13]Cumulative Stats'!C110</f>
        <v>5</v>
      </c>
      <c r="D38">
        <f>'[13]Cumulative Stats'!D110</f>
        <v>0</v>
      </c>
      <c r="E38">
        <f>'[13]Cumulative Stats'!E110</f>
        <v>40</v>
      </c>
      <c r="F38" s="7">
        <f>'[13]Cumulative Stats'!F110</f>
        <v>8</v>
      </c>
      <c r="G38">
        <f>'[13]Cumulative Stats'!G110</f>
        <v>10</v>
      </c>
      <c r="H38">
        <f>'[13]Cumulative Stats'!H110</f>
        <v>0</v>
      </c>
      <c r="I38">
        <f>'[13]Cumulative Stats'!I110</f>
        <v>0</v>
      </c>
    </row>
    <row r="39" spans="1:9" ht="12.75">
      <c r="A39" t="str">
        <f>'[4]Cumulative Stats'!A107</f>
        <v>C. Smith</v>
      </c>
      <c r="B39" s="11" t="s">
        <v>111</v>
      </c>
      <c r="C39">
        <f>'[4]Cumulative Stats'!C107</f>
        <v>5</v>
      </c>
      <c r="D39">
        <f>'[4]Cumulative Stats'!D107</f>
        <v>0</v>
      </c>
      <c r="E39">
        <f>'[4]Cumulative Stats'!E107</f>
        <v>15</v>
      </c>
      <c r="F39" s="7">
        <f>'[4]Cumulative Stats'!F107</f>
        <v>3</v>
      </c>
      <c r="G39">
        <f>'[4]Cumulative Stats'!G107</f>
        <v>12</v>
      </c>
      <c r="H39">
        <f>'[4]Cumulative Stats'!H107</f>
        <v>0</v>
      </c>
      <c r="I39">
        <f>'[4]Cumulative Stats'!I107</f>
        <v>0</v>
      </c>
    </row>
    <row r="40" spans="1:9" ht="12.75">
      <c r="A40" t="str">
        <f>'[4]Cumulative Stats'!A108</f>
        <v>Reeves</v>
      </c>
      <c r="B40" s="11" t="s">
        <v>111</v>
      </c>
      <c r="C40">
        <f>'[4]Cumulative Stats'!C108</f>
        <v>5</v>
      </c>
      <c r="D40">
        <f>'[4]Cumulative Stats'!D108</f>
        <v>0</v>
      </c>
      <c r="E40">
        <f>'[4]Cumulative Stats'!E108</f>
        <v>76</v>
      </c>
      <c r="F40" s="7">
        <f>'[4]Cumulative Stats'!F108</f>
        <v>15.2</v>
      </c>
      <c r="G40">
        <f>'[4]Cumulative Stats'!G108</f>
        <v>49</v>
      </c>
      <c r="H40">
        <f>'[4]Cumulative Stats'!H108</f>
        <v>0</v>
      </c>
      <c r="I40">
        <f>'[4]Cumulative Stats'!I108</f>
        <v>0</v>
      </c>
    </row>
    <row r="41" spans="1:9" ht="12.75">
      <c r="A41" t="str">
        <f>'[2]Cumulative Stats'!A111</f>
        <v>Houston</v>
      </c>
      <c r="B41" s="11" t="s">
        <v>109</v>
      </c>
      <c r="C41">
        <f>'[2]Cumulative Stats'!C111</f>
        <v>4</v>
      </c>
      <c r="D41">
        <f>'[2]Cumulative Stats'!D111</f>
        <v>2</v>
      </c>
      <c r="E41">
        <f>'[2]Cumulative Stats'!E111</f>
        <v>65</v>
      </c>
      <c r="F41" s="7">
        <f>'[2]Cumulative Stats'!F111</f>
        <v>16.25</v>
      </c>
      <c r="G41">
        <f>'[2]Cumulative Stats'!G111</f>
        <v>54</v>
      </c>
      <c r="H41">
        <f>'[2]Cumulative Stats'!H111</f>
        <v>1</v>
      </c>
      <c r="I41">
        <f>'[2]Cumulative Stats'!I111</f>
        <v>0</v>
      </c>
    </row>
    <row r="42" spans="1:9" ht="12.75">
      <c r="A42" t="str">
        <f>'[12]Cumulative Stats'!A110</f>
        <v>Farasopoulos</v>
      </c>
      <c r="B42" s="11" t="s">
        <v>119</v>
      </c>
      <c r="C42">
        <f>'[12]Cumulative Stats'!C110</f>
        <v>4</v>
      </c>
      <c r="D42">
        <f>'[12]Cumulative Stats'!D110</f>
        <v>0</v>
      </c>
      <c r="E42">
        <f>'[12]Cumulative Stats'!E110</f>
        <v>50</v>
      </c>
      <c r="F42" s="7">
        <f>'[12]Cumulative Stats'!F110</f>
        <v>12.5</v>
      </c>
      <c r="G42">
        <f>'[12]Cumulative Stats'!G110</f>
        <v>20</v>
      </c>
      <c r="H42">
        <f>'[12]Cumulative Stats'!H110</f>
        <v>0</v>
      </c>
      <c r="I42">
        <f>'[12]Cumulative Stats'!I110</f>
        <v>0</v>
      </c>
    </row>
    <row r="43" spans="1:9" ht="12.75">
      <c r="A43" t="str">
        <f>'[3]Cumulative Stats'!A114</f>
        <v>B. Hayes</v>
      </c>
      <c r="B43" s="11" t="s">
        <v>110</v>
      </c>
      <c r="C43">
        <f>'[3]Cumulative Stats'!C114</f>
        <v>4</v>
      </c>
      <c r="D43">
        <f>'[3]Cumulative Stats'!D114</f>
        <v>0</v>
      </c>
      <c r="E43">
        <f>'[3]Cumulative Stats'!E114</f>
        <v>19</v>
      </c>
      <c r="F43" s="7">
        <f>'[3]Cumulative Stats'!F114</f>
        <v>4.75</v>
      </c>
      <c r="G43">
        <f>'[3]Cumulative Stats'!G114</f>
        <v>10</v>
      </c>
      <c r="H43">
        <f>'[3]Cumulative Stats'!H114</f>
        <v>0</v>
      </c>
      <c r="I43">
        <f>'[3]Cumulative Stats'!I114</f>
        <v>0</v>
      </c>
    </row>
    <row r="44" spans="1:9" ht="12.75">
      <c r="A44" t="str">
        <f>'[2]Cumulative Stats'!A113</f>
        <v>Stone</v>
      </c>
      <c r="B44" s="11" t="s">
        <v>109</v>
      </c>
      <c r="C44">
        <f>'[2]Cumulative Stats'!C113</f>
        <v>4</v>
      </c>
      <c r="D44">
        <f>'[2]Cumulative Stats'!D113</f>
        <v>0</v>
      </c>
      <c r="E44">
        <f>'[2]Cumulative Stats'!E113</f>
        <v>2</v>
      </c>
      <c r="F44" s="7">
        <f>'[2]Cumulative Stats'!F113</f>
        <v>0.5</v>
      </c>
      <c r="G44">
        <f>'[2]Cumulative Stats'!G113</f>
        <v>2</v>
      </c>
      <c r="H44">
        <f>'[2]Cumulative Stats'!H113</f>
        <v>0</v>
      </c>
      <c r="I44">
        <f>'[2]Cumulative Stats'!I113</f>
        <v>0</v>
      </c>
    </row>
    <row r="45" spans="1:9" ht="12.75">
      <c r="A45" t="str">
        <f>'[3]Cumulative Stats'!A116</f>
        <v>C. Waters</v>
      </c>
      <c r="B45" s="11" t="s">
        <v>110</v>
      </c>
      <c r="C45">
        <f>'[3]Cumulative Stats'!C116</f>
        <v>3</v>
      </c>
      <c r="D45">
        <f>'[3]Cumulative Stats'!D116</f>
        <v>0</v>
      </c>
      <c r="E45">
        <f>'[3]Cumulative Stats'!E116</f>
        <v>8</v>
      </c>
      <c r="F45" s="7">
        <f>'[3]Cumulative Stats'!F116</f>
        <v>2.6666666666666665</v>
      </c>
      <c r="G45">
        <f>'[3]Cumulative Stats'!G116</f>
        <v>5</v>
      </c>
      <c r="H45">
        <f>'[3]Cumulative Stats'!H116</f>
        <v>0</v>
      </c>
      <c r="I45">
        <f>'[3]Cumulative Stats'!I116</f>
        <v>0</v>
      </c>
    </row>
    <row r="46" spans="1:9" ht="12.75">
      <c r="A46" t="str">
        <f>'[6]Cumulative Stats'!A108</f>
        <v>Marshall</v>
      </c>
      <c r="B46" s="11" t="s">
        <v>113</v>
      </c>
      <c r="C46">
        <f>'[6]Cumulative Stats'!C108</f>
        <v>3</v>
      </c>
      <c r="D46">
        <f>'[6]Cumulative Stats'!D108</f>
        <v>0</v>
      </c>
      <c r="E46">
        <f>'[6]Cumulative Stats'!E108</f>
        <v>27</v>
      </c>
      <c r="F46" s="7">
        <f>'[6]Cumulative Stats'!F108</f>
        <v>9</v>
      </c>
      <c r="G46">
        <f>'[6]Cumulative Stats'!G108</f>
        <v>23</v>
      </c>
      <c r="H46">
        <f>'[6]Cumulative Stats'!H108</f>
        <v>0</v>
      </c>
      <c r="I46">
        <f>'[6]Cumulative Stats'!I108</f>
        <v>0</v>
      </c>
    </row>
    <row r="47" spans="1:9" ht="12.75">
      <c r="A47" t="str">
        <f>'[2]Cumulative Stats'!A109</f>
        <v>Mul-Key</v>
      </c>
      <c r="B47" s="11" t="s">
        <v>109</v>
      </c>
      <c r="C47">
        <f>'[2]Cumulative Stats'!C109</f>
        <v>3</v>
      </c>
      <c r="D47">
        <f>'[2]Cumulative Stats'!D109</f>
        <v>0</v>
      </c>
      <c r="E47">
        <f>'[2]Cumulative Stats'!E109</f>
        <v>48</v>
      </c>
      <c r="F47" s="7">
        <f>'[2]Cumulative Stats'!F109</f>
        <v>16</v>
      </c>
      <c r="G47">
        <f>'[2]Cumulative Stats'!G109</f>
        <v>23</v>
      </c>
      <c r="H47">
        <f>'[2]Cumulative Stats'!H109</f>
        <v>0</v>
      </c>
      <c r="I47">
        <f>'[2]Cumulative Stats'!I109</f>
        <v>0</v>
      </c>
    </row>
    <row r="48" spans="1:9" ht="12.75">
      <c r="A48" t="str">
        <f>'[11]Cumulative Stats'!A112</f>
        <v>Moore</v>
      </c>
      <c r="B48" s="11" t="s">
        <v>118</v>
      </c>
      <c r="C48">
        <f>'[11]Cumulative Stats'!C112</f>
        <v>3</v>
      </c>
      <c r="D48">
        <f>'[11]Cumulative Stats'!D112</f>
        <v>0</v>
      </c>
      <c r="E48">
        <f>'[11]Cumulative Stats'!E112</f>
        <v>47</v>
      </c>
      <c r="F48" s="7">
        <f>'[11]Cumulative Stats'!F112</f>
        <v>15.666666666666666</v>
      </c>
      <c r="G48">
        <f>'[11]Cumulative Stats'!G112</f>
        <v>37</v>
      </c>
      <c r="H48">
        <f>'[11]Cumulative Stats'!H112</f>
        <v>0</v>
      </c>
      <c r="I48">
        <f>'[11]Cumulative Stats'!I112</f>
        <v>0</v>
      </c>
    </row>
    <row r="49" spans="1:9" ht="12.75">
      <c r="A49" t="str">
        <f>'[1]Cumulative Stats'!A104</f>
        <v>Tolbert</v>
      </c>
      <c r="B49" s="11" t="s">
        <v>108</v>
      </c>
      <c r="C49">
        <f>'[1]Cumulative Stats'!C104</f>
        <v>3</v>
      </c>
      <c r="D49">
        <f>'[1]Cumulative Stats'!D104</f>
        <v>0</v>
      </c>
      <c r="E49">
        <f>'[1]Cumulative Stats'!E104</f>
        <v>0</v>
      </c>
      <c r="F49" s="7">
        <f>'[1]Cumulative Stats'!F104</f>
        <v>0</v>
      </c>
      <c r="G49">
        <f>'[1]Cumulative Stats'!G104</f>
        <v>0</v>
      </c>
      <c r="H49">
        <f>'[1]Cumulative Stats'!H104</f>
        <v>0</v>
      </c>
      <c r="I49">
        <f>'[1]Cumulative Stats'!I104</f>
        <v>0</v>
      </c>
    </row>
    <row r="50" spans="1:9" ht="12.75">
      <c r="A50" t="str">
        <f>'[1]Cumulative Stats'!A102</f>
        <v>Belton</v>
      </c>
      <c r="B50" s="11" t="s">
        <v>108</v>
      </c>
      <c r="C50">
        <f>'[1]Cumulative Stats'!C102</f>
        <v>2</v>
      </c>
      <c r="D50">
        <f>'[1]Cumulative Stats'!D102</f>
        <v>0</v>
      </c>
      <c r="E50">
        <f>'[1]Cumulative Stats'!E102</f>
        <v>10</v>
      </c>
      <c r="F50" s="7">
        <f>'[1]Cumulative Stats'!F102</f>
        <v>5</v>
      </c>
      <c r="G50">
        <f>'[1]Cumulative Stats'!G102</f>
        <v>8</v>
      </c>
      <c r="H50">
        <f>'[1]Cumulative Stats'!H102</f>
        <v>0</v>
      </c>
      <c r="I50">
        <f>'[1]Cumulative Stats'!I102</f>
        <v>0</v>
      </c>
    </row>
    <row r="51" spans="1:9" ht="12.75">
      <c r="A51" t="str">
        <f>'[8]Cumulative Stats'!A109</f>
        <v>Torkelson</v>
      </c>
      <c r="B51" s="11" t="s">
        <v>115</v>
      </c>
      <c r="C51">
        <f>'[8]Cumulative Stats'!C109</f>
        <v>1</v>
      </c>
      <c r="D51">
        <f>'[8]Cumulative Stats'!D109</f>
        <v>0</v>
      </c>
      <c r="E51">
        <f>'[8]Cumulative Stats'!E109</f>
        <v>-4</v>
      </c>
      <c r="F51" s="7">
        <f>'[8]Cumulative Stats'!F109</f>
        <v>-4</v>
      </c>
      <c r="G51">
        <f>'[8]Cumulative Stats'!G109</f>
        <v>0</v>
      </c>
      <c r="H51">
        <f>'[8]Cumulative Stats'!H109</f>
        <v>0</v>
      </c>
      <c r="I51">
        <f>'[8]Cumulative Stats'!I109</f>
        <v>0</v>
      </c>
    </row>
    <row r="52" spans="1:9" ht="12.75">
      <c r="A52" t="str">
        <f>'[13]Cumulative Stats'!A111</f>
        <v>Fritsch</v>
      </c>
      <c r="B52" s="11" t="s">
        <v>120</v>
      </c>
      <c r="C52">
        <f>'[13]Cumulative Stats'!C111</f>
        <v>1</v>
      </c>
      <c r="D52">
        <f>'[13]Cumulative Stats'!D111</f>
        <v>0</v>
      </c>
      <c r="E52">
        <f>'[13]Cumulative Stats'!E111</f>
        <v>0</v>
      </c>
      <c r="F52" s="7">
        <f>'[13]Cumulative Stats'!F111</f>
        <v>0</v>
      </c>
      <c r="G52">
        <f>'[13]Cumulative Stats'!G111</f>
        <v>0</v>
      </c>
      <c r="H52">
        <f>'[13]Cumulative Stats'!H111</f>
        <v>0</v>
      </c>
      <c r="I52">
        <f>'[13]Cumulative Stats'!I111</f>
        <v>0</v>
      </c>
    </row>
    <row r="53" spans="1:9" ht="12.75">
      <c r="A53" t="str">
        <f>'[9]Cumulative Stats'!A119</f>
        <v>Hodgins</v>
      </c>
      <c r="B53" s="11" t="s">
        <v>116</v>
      </c>
      <c r="C53">
        <f>'[9]Cumulative Stats'!C119</f>
        <v>1</v>
      </c>
      <c r="D53">
        <f>'[9]Cumulative Stats'!D119</f>
        <v>3</v>
      </c>
      <c r="E53">
        <f>'[9]Cumulative Stats'!E119</f>
        <v>6</v>
      </c>
      <c r="F53" s="7">
        <f>'[9]Cumulative Stats'!F119</f>
        <v>6</v>
      </c>
      <c r="G53">
        <f>'[9]Cumulative Stats'!G119</f>
        <v>6</v>
      </c>
      <c r="H53">
        <f>'[9]Cumulative Stats'!H119</f>
        <v>0</v>
      </c>
      <c r="I53">
        <f>'[9]Cumulative Stats'!I119</f>
        <v>0</v>
      </c>
    </row>
    <row r="54" spans="2:6" ht="12.75">
      <c r="B54" s="11"/>
      <c r="F54" s="7"/>
    </row>
    <row r="55" spans="2:6" ht="12.75">
      <c r="B55" s="11"/>
      <c r="F55" s="7"/>
    </row>
    <row r="56" spans="2:6" ht="12.75">
      <c r="B56" s="11"/>
      <c r="F56" s="7"/>
    </row>
    <row r="57" spans="2:6" ht="12.75">
      <c r="B57" s="11"/>
      <c r="F57" s="7"/>
    </row>
    <row r="58" spans="2:6" ht="12.75">
      <c r="B58" s="11"/>
      <c r="F58" s="7"/>
    </row>
    <row r="59" spans="2:6" ht="12.75">
      <c r="B59" s="11"/>
      <c r="F59" s="7"/>
    </row>
    <row r="60" spans="2:6" ht="12.75">
      <c r="B60" s="11"/>
      <c r="F60" s="7"/>
    </row>
    <row r="61" spans="2:6" ht="12.75">
      <c r="B61" s="11"/>
      <c r="F61" s="7"/>
    </row>
    <row r="62" spans="2:6" ht="12.75">
      <c r="B62" s="11"/>
      <c r="F62" s="7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L-3 Government Services,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GBarath</dc:creator>
  <cp:keywords/>
  <dc:description/>
  <cp:lastModifiedBy>Barath, Gregory J.</cp:lastModifiedBy>
  <dcterms:created xsi:type="dcterms:W3CDTF">2007-02-22T19:02:44Z</dcterms:created>
  <dcterms:modified xsi:type="dcterms:W3CDTF">2017-12-01T14:54:12Z</dcterms:modified>
  <cp:category/>
  <cp:version/>
  <cp:contentType/>
  <cp:contentStatus/>
</cp:coreProperties>
</file>