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drawings/drawing6.xml" ContentType="application/vnd.openxmlformats-officedocument.drawing+xml"/>
  <Override PartName="/xl/ctrlProps/ctrlProp13.xml" ContentType="application/vnd.ms-excel.controlproperties+xml"/>
  <Override PartName="/xl/drawings/drawing7.xml" ContentType="application/vnd.openxmlformats-officedocument.drawing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drawings/drawing9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14437\Desktop\APBA Replay Seasons\2019\NFC\"/>
    </mc:Choice>
  </mc:AlternateContent>
  <xr:revisionPtr revIDLastSave="0" documentId="8_{03F34545-A71A-4E42-A456-A0AF776F18D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N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4" i="1" l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Q21" i="1"/>
  <c r="Z7" i="1"/>
  <c r="Q12" i="1"/>
  <c r="Y7" i="1"/>
  <c r="AA7" i="1"/>
  <c r="C1" i="1"/>
  <c r="AB7" i="1"/>
  <c r="H21" i="2"/>
  <c r="Z13" i="2"/>
  <c r="H12" i="2"/>
  <c r="Y13" i="2"/>
  <c r="AA13" i="2"/>
  <c r="AB13" i="2"/>
  <c r="N21" i="2"/>
  <c r="Z20" i="2"/>
  <c r="N12" i="2"/>
  <c r="Y20" i="2"/>
  <c r="AA20" i="2"/>
  <c r="AB20" i="2"/>
  <c r="M21" i="2"/>
  <c r="Z6" i="2"/>
  <c r="M12" i="2"/>
  <c r="Y6" i="2"/>
  <c r="AA6" i="2"/>
  <c r="AB6" i="2"/>
  <c r="Q21" i="2"/>
  <c r="Z15" i="2"/>
  <c r="Q12" i="2"/>
  <c r="Y15" i="2"/>
  <c r="AA15" i="2"/>
  <c r="AB15" i="2"/>
  <c r="O21" i="2"/>
  <c r="Z10" i="2"/>
  <c r="O12" i="2"/>
  <c r="Y10" i="2"/>
  <c r="AA10" i="2"/>
  <c r="AB10" i="2"/>
  <c r="P21" i="2"/>
  <c r="Z8" i="2"/>
  <c r="P12" i="2"/>
  <c r="Y8" i="2"/>
  <c r="AA8" i="2"/>
  <c r="AB8" i="2"/>
  <c r="E21" i="2"/>
  <c r="Z19" i="2"/>
  <c r="E12" i="2"/>
  <c r="Y19" i="2"/>
  <c r="AA19" i="2"/>
  <c r="AB19" i="2"/>
  <c r="K21" i="2"/>
  <c r="Z7" i="2"/>
  <c r="K12" i="2"/>
  <c r="Y7" i="2"/>
  <c r="AA7" i="2"/>
  <c r="AB7" i="2"/>
  <c r="G21" i="2"/>
  <c r="Z9" i="2"/>
  <c r="G12" i="2"/>
  <c r="Y9" i="2"/>
  <c r="AA9" i="2"/>
  <c r="AB9" i="2"/>
  <c r="I21" i="2"/>
  <c r="Z21" i="2"/>
  <c r="I12" i="2"/>
  <c r="Y21" i="2"/>
  <c r="AA21" i="2"/>
  <c r="AB21" i="2"/>
  <c r="S21" i="2"/>
  <c r="Z17" i="2"/>
  <c r="S12" i="2"/>
  <c r="Y17" i="2"/>
  <c r="AA17" i="2"/>
  <c r="AB17" i="2"/>
  <c r="R21" i="2"/>
  <c r="Z14" i="2"/>
  <c r="R12" i="2"/>
  <c r="Y14" i="2"/>
  <c r="AA14" i="2"/>
  <c r="AB14" i="2"/>
  <c r="F21" i="2"/>
  <c r="Z16" i="2"/>
  <c r="F12" i="2"/>
  <c r="Y16" i="2"/>
  <c r="AA16" i="2"/>
  <c r="AB16" i="2"/>
  <c r="J21" i="2"/>
  <c r="Z11" i="2"/>
  <c r="J12" i="2"/>
  <c r="Y11" i="2"/>
  <c r="AA11" i="2"/>
  <c r="AB11" i="2"/>
  <c r="L21" i="2"/>
  <c r="Z12" i="2"/>
  <c r="L12" i="2"/>
  <c r="Y12" i="2"/>
  <c r="AA12" i="2"/>
  <c r="AB12" i="2"/>
  <c r="D21" i="2"/>
  <c r="Z18" i="2"/>
  <c r="D12" i="2"/>
  <c r="Y18" i="2"/>
  <c r="AA18" i="2"/>
  <c r="AB18" i="2"/>
  <c r="AD22" i="10"/>
  <c r="AC22" i="10"/>
  <c r="AB22" i="10"/>
  <c r="AA22" i="10"/>
  <c r="Z22" i="10"/>
  <c r="G21" i="1"/>
  <c r="Z21" i="1"/>
  <c r="G12" i="1"/>
  <c r="Y21" i="1"/>
  <c r="AA21" i="1"/>
  <c r="AB21" i="1"/>
  <c r="I21" i="1"/>
  <c r="Z20" i="1"/>
  <c r="I12" i="1"/>
  <c r="Y20" i="1"/>
  <c r="AA20" i="1"/>
  <c r="AB20" i="1"/>
  <c r="E21" i="1"/>
  <c r="Z16" i="1"/>
  <c r="E12" i="1"/>
  <c r="Y16" i="1"/>
  <c r="AA16" i="1"/>
  <c r="AB16" i="1"/>
  <c r="X22" i="10"/>
  <c r="W22" i="10"/>
  <c r="V22" i="10"/>
  <c r="U22" i="10"/>
  <c r="T22" i="10"/>
  <c r="H12" i="1"/>
  <c r="Y8" i="1"/>
  <c r="H21" i="1"/>
  <c r="Z8" i="1"/>
  <c r="AA8" i="1"/>
  <c r="AB8" i="1"/>
  <c r="L12" i="1"/>
  <c r="Y13" i="1"/>
  <c r="L9" i="5"/>
  <c r="L68" i="5"/>
  <c r="L33" i="5"/>
  <c r="L5" i="5"/>
  <c r="L2" i="5"/>
  <c r="L11" i="5"/>
  <c r="L3" i="5"/>
  <c r="L10" i="5"/>
  <c r="L6" i="5"/>
  <c r="L7" i="5"/>
  <c r="M30" i="10"/>
  <c r="L30" i="10"/>
  <c r="J9" i="5"/>
  <c r="J68" i="5"/>
  <c r="J33" i="5"/>
  <c r="J5" i="5"/>
  <c r="J2" i="5"/>
  <c r="J11" i="5"/>
  <c r="J3" i="5"/>
  <c r="J10" i="5"/>
  <c r="J6" i="5"/>
  <c r="J7" i="5"/>
  <c r="I30" i="10"/>
  <c r="L24" i="5"/>
  <c r="L4" i="5"/>
  <c r="M29" i="10"/>
  <c r="L29" i="10"/>
  <c r="J24" i="5"/>
  <c r="J4" i="5"/>
  <c r="I29" i="10"/>
  <c r="M28" i="10"/>
  <c r="L28" i="10"/>
  <c r="I28" i="10"/>
  <c r="M27" i="10"/>
  <c r="L27" i="10"/>
  <c r="I27" i="10"/>
  <c r="M26" i="10"/>
  <c r="L26" i="10"/>
  <c r="I26" i="10"/>
  <c r="G3" i="5"/>
  <c r="G15" i="5"/>
  <c r="G8" i="5"/>
  <c r="G6" i="5"/>
  <c r="G28" i="5"/>
  <c r="G23" i="5"/>
  <c r="G11" i="5"/>
  <c r="G5" i="5"/>
  <c r="G4" i="5"/>
  <c r="G9" i="5"/>
  <c r="G7" i="5"/>
  <c r="Q23" i="10"/>
  <c r="F3" i="5"/>
  <c r="F15" i="5"/>
  <c r="F8" i="5"/>
  <c r="F6" i="5"/>
  <c r="F28" i="5"/>
  <c r="F23" i="5"/>
  <c r="F11" i="5"/>
  <c r="F5" i="5"/>
  <c r="F4" i="5"/>
  <c r="F9" i="5"/>
  <c r="F7" i="5"/>
  <c r="P23" i="10"/>
  <c r="E3" i="5"/>
  <c r="E15" i="5"/>
  <c r="E8" i="5"/>
  <c r="E6" i="5"/>
  <c r="E28" i="5"/>
  <c r="E23" i="5"/>
  <c r="E11" i="5"/>
  <c r="E5" i="5"/>
  <c r="E4" i="5"/>
  <c r="E9" i="5"/>
  <c r="E7" i="5"/>
  <c r="O23" i="10"/>
  <c r="D3" i="5"/>
  <c r="D15" i="5"/>
  <c r="D8" i="5"/>
  <c r="D6" i="5"/>
  <c r="D28" i="5"/>
  <c r="D23" i="5"/>
  <c r="D11" i="5"/>
  <c r="D5" i="5"/>
  <c r="D4" i="5"/>
  <c r="D9" i="5"/>
  <c r="D7" i="5"/>
  <c r="N23" i="10"/>
  <c r="C3" i="5"/>
  <c r="C15" i="5"/>
  <c r="C8" i="5"/>
  <c r="C6" i="5"/>
  <c r="C28" i="5"/>
  <c r="C23" i="5"/>
  <c r="C11" i="5"/>
  <c r="C5" i="5"/>
  <c r="C4" i="5"/>
  <c r="C9" i="5"/>
  <c r="C7" i="5"/>
  <c r="M23" i="10"/>
  <c r="L23" i="10"/>
  <c r="A3" i="5"/>
  <c r="A15" i="5"/>
  <c r="A8" i="5"/>
  <c r="A6" i="5"/>
  <c r="A28" i="5"/>
  <c r="A23" i="5"/>
  <c r="A11" i="5"/>
  <c r="A5" i="5"/>
  <c r="A4" i="5"/>
  <c r="A9" i="5"/>
  <c r="A7" i="5"/>
  <c r="I23" i="10"/>
  <c r="G17" i="5"/>
  <c r="Q22" i="10"/>
  <c r="F17" i="5"/>
  <c r="P22" i="10"/>
  <c r="E17" i="5"/>
  <c r="O22" i="10"/>
  <c r="D17" i="5"/>
  <c r="N22" i="10"/>
  <c r="C17" i="5"/>
  <c r="M22" i="10"/>
  <c r="L22" i="10"/>
  <c r="A17" i="5"/>
  <c r="I22" i="10"/>
  <c r="Q21" i="10"/>
  <c r="P21" i="10"/>
  <c r="O21" i="10"/>
  <c r="N21" i="10"/>
  <c r="M21" i="10"/>
  <c r="L21" i="10"/>
  <c r="I21" i="10"/>
  <c r="Q20" i="10"/>
  <c r="P20" i="10"/>
  <c r="O20" i="10"/>
  <c r="N20" i="10"/>
  <c r="M20" i="10"/>
  <c r="L20" i="10"/>
  <c r="I20" i="10"/>
  <c r="G2" i="5"/>
  <c r="Q19" i="10"/>
  <c r="F2" i="5"/>
  <c r="P19" i="10"/>
  <c r="E2" i="5"/>
  <c r="O19" i="10"/>
  <c r="D2" i="5"/>
  <c r="N19" i="10"/>
  <c r="C2" i="5"/>
  <c r="M19" i="10"/>
  <c r="L19" i="10"/>
  <c r="A2" i="5"/>
  <c r="I19" i="10"/>
  <c r="P19" i="4"/>
  <c r="P5" i="4"/>
  <c r="P54" i="4"/>
  <c r="P66" i="4"/>
  <c r="P9" i="4"/>
  <c r="P4" i="4"/>
  <c r="P3" i="4"/>
  <c r="P6" i="4"/>
  <c r="P8" i="4"/>
  <c r="P12" i="4"/>
  <c r="G30" i="10"/>
  <c r="O19" i="4"/>
  <c r="O5" i="4"/>
  <c r="O54" i="4"/>
  <c r="O66" i="4"/>
  <c r="O9" i="4"/>
  <c r="O4" i="4"/>
  <c r="O3" i="4"/>
  <c r="O6" i="4"/>
  <c r="O8" i="4"/>
  <c r="O12" i="4"/>
  <c r="F30" i="10"/>
  <c r="N19" i="4"/>
  <c r="N5" i="4"/>
  <c r="N54" i="4"/>
  <c r="N66" i="4"/>
  <c r="N9" i="4"/>
  <c r="N4" i="4"/>
  <c r="N3" i="4"/>
  <c r="N6" i="4"/>
  <c r="N8" i="4"/>
  <c r="N12" i="4"/>
  <c r="E30" i="10"/>
  <c r="M19" i="4"/>
  <c r="M5" i="4"/>
  <c r="M54" i="4"/>
  <c r="M66" i="4"/>
  <c r="M9" i="4"/>
  <c r="M4" i="4"/>
  <c r="M3" i="4"/>
  <c r="M6" i="4"/>
  <c r="M8" i="4"/>
  <c r="M12" i="4"/>
  <c r="D30" i="10"/>
  <c r="L19" i="4"/>
  <c r="L5" i="4"/>
  <c r="L54" i="4"/>
  <c r="L66" i="4"/>
  <c r="L9" i="4"/>
  <c r="L4" i="4"/>
  <c r="L3" i="4"/>
  <c r="L6" i="4"/>
  <c r="L8" i="4"/>
  <c r="L12" i="4"/>
  <c r="C30" i="10"/>
  <c r="B30" i="10"/>
  <c r="J19" i="4"/>
  <c r="J5" i="4"/>
  <c r="J54" i="4"/>
  <c r="J66" i="4"/>
  <c r="J9" i="4"/>
  <c r="J4" i="4"/>
  <c r="J3" i="4"/>
  <c r="J6" i="4"/>
  <c r="J8" i="4"/>
  <c r="J12" i="4"/>
  <c r="A30" i="10"/>
  <c r="P25" i="4"/>
  <c r="P7" i="4"/>
  <c r="G29" i="10"/>
  <c r="O25" i="4"/>
  <c r="O7" i="4"/>
  <c r="F29" i="10"/>
  <c r="N25" i="4"/>
  <c r="N7" i="4"/>
  <c r="E29" i="10"/>
  <c r="M25" i="4"/>
  <c r="M7" i="4"/>
  <c r="D29" i="10"/>
  <c r="L25" i="4"/>
  <c r="L7" i="4"/>
  <c r="C29" i="10"/>
  <c r="B29" i="10"/>
  <c r="J25" i="4"/>
  <c r="J7" i="4"/>
  <c r="A29" i="10"/>
  <c r="P14" i="4"/>
  <c r="P11" i="4"/>
  <c r="P2" i="4"/>
  <c r="P20" i="4"/>
  <c r="G28" i="10"/>
  <c r="O14" i="4"/>
  <c r="O11" i="4"/>
  <c r="O2" i="4"/>
  <c r="O20" i="4"/>
  <c r="F28" i="10"/>
  <c r="N14" i="4"/>
  <c r="N11" i="4"/>
  <c r="N2" i="4"/>
  <c r="N20" i="4"/>
  <c r="E28" i="10"/>
  <c r="M14" i="4"/>
  <c r="M11" i="4"/>
  <c r="M2" i="4"/>
  <c r="M20" i="4"/>
  <c r="D28" i="10"/>
  <c r="L14" i="4"/>
  <c r="L11" i="4"/>
  <c r="L2" i="4"/>
  <c r="L20" i="4"/>
  <c r="C28" i="10"/>
  <c r="B28" i="10"/>
  <c r="J14" i="4"/>
  <c r="J11" i="4"/>
  <c r="J2" i="4"/>
  <c r="J20" i="4"/>
  <c r="A28" i="10"/>
  <c r="G27" i="10"/>
  <c r="F27" i="10"/>
  <c r="E27" i="10"/>
  <c r="D27" i="10"/>
  <c r="C27" i="10"/>
  <c r="B27" i="10"/>
  <c r="A27" i="10"/>
  <c r="G26" i="10"/>
  <c r="F26" i="10"/>
  <c r="E26" i="10"/>
  <c r="D26" i="10"/>
  <c r="C26" i="10"/>
  <c r="B26" i="10"/>
  <c r="A26" i="10"/>
  <c r="G5" i="4"/>
  <c r="G9" i="4"/>
  <c r="G6" i="4"/>
  <c r="G21" i="4"/>
  <c r="G4" i="4"/>
  <c r="G7" i="4"/>
  <c r="G23" i="10"/>
  <c r="F5" i="4"/>
  <c r="F9" i="4"/>
  <c r="F6" i="4"/>
  <c r="F21" i="4"/>
  <c r="F4" i="4"/>
  <c r="F7" i="4"/>
  <c r="F23" i="10"/>
  <c r="E5" i="4"/>
  <c r="E9" i="4"/>
  <c r="E6" i="4"/>
  <c r="E21" i="4"/>
  <c r="E4" i="4"/>
  <c r="E7" i="4"/>
  <c r="E23" i="10"/>
  <c r="D5" i="4"/>
  <c r="D9" i="4"/>
  <c r="D6" i="4"/>
  <c r="D21" i="4"/>
  <c r="D4" i="4"/>
  <c r="D7" i="4"/>
  <c r="D23" i="10"/>
  <c r="C5" i="4"/>
  <c r="C9" i="4"/>
  <c r="C6" i="4"/>
  <c r="C21" i="4"/>
  <c r="C4" i="4"/>
  <c r="C7" i="4"/>
  <c r="C23" i="10"/>
  <c r="B23" i="10"/>
  <c r="A5" i="4"/>
  <c r="A9" i="4"/>
  <c r="A6" i="4"/>
  <c r="A21" i="4"/>
  <c r="A4" i="4"/>
  <c r="A7" i="4"/>
  <c r="A23" i="10"/>
  <c r="G16" i="4"/>
  <c r="G22" i="10"/>
  <c r="F16" i="4"/>
  <c r="F22" i="10"/>
  <c r="E16" i="4"/>
  <c r="E22" i="10"/>
  <c r="D16" i="4"/>
  <c r="D22" i="10"/>
  <c r="C16" i="4"/>
  <c r="C22" i="10"/>
  <c r="B22" i="10"/>
  <c r="A16" i="4"/>
  <c r="A22" i="10"/>
  <c r="G2" i="4"/>
  <c r="G3" i="4"/>
  <c r="G21" i="10"/>
  <c r="F2" i="4"/>
  <c r="F3" i="4"/>
  <c r="F21" i="10"/>
  <c r="E2" i="4"/>
  <c r="E3" i="4"/>
  <c r="E21" i="10"/>
  <c r="D2" i="4"/>
  <c r="D3" i="4"/>
  <c r="D21" i="10"/>
  <c r="C2" i="4"/>
  <c r="C3" i="4"/>
  <c r="C21" i="10"/>
  <c r="B21" i="10"/>
  <c r="A2" i="4"/>
  <c r="A3" i="4"/>
  <c r="A21" i="10"/>
  <c r="G20" i="10"/>
  <c r="F20" i="10"/>
  <c r="E20" i="10"/>
  <c r="D20" i="10"/>
  <c r="C20" i="10"/>
  <c r="B20" i="10"/>
  <c r="A20" i="10"/>
  <c r="G19" i="10"/>
  <c r="F19" i="10"/>
  <c r="E19" i="10"/>
  <c r="D19" i="10"/>
  <c r="C19" i="10"/>
  <c r="B19" i="10"/>
  <c r="A19" i="10"/>
  <c r="AD21" i="10"/>
  <c r="AC21" i="10"/>
  <c r="AB21" i="10"/>
  <c r="AA21" i="10"/>
  <c r="Z21" i="10"/>
  <c r="AD20" i="10"/>
  <c r="AC20" i="10"/>
  <c r="AB20" i="10"/>
  <c r="AA20" i="10"/>
  <c r="Z20" i="10"/>
  <c r="AD19" i="10"/>
  <c r="AC19" i="10"/>
  <c r="AB19" i="10"/>
  <c r="AA19" i="10"/>
  <c r="Z19" i="10"/>
  <c r="AD18" i="10"/>
  <c r="AC18" i="10"/>
  <c r="AB18" i="10"/>
  <c r="AA18" i="10"/>
  <c r="Z18" i="10"/>
  <c r="AD17" i="10"/>
  <c r="AC17" i="10"/>
  <c r="AB17" i="10"/>
  <c r="AA17" i="10"/>
  <c r="Z17" i="10"/>
  <c r="AD16" i="10"/>
  <c r="AC16" i="10"/>
  <c r="AB16" i="10"/>
  <c r="AA16" i="10"/>
  <c r="Z16" i="10"/>
  <c r="AD15" i="10"/>
  <c r="AC15" i="10"/>
  <c r="AB15" i="10"/>
  <c r="AA15" i="10"/>
  <c r="Z15" i="10"/>
  <c r="AD14" i="10"/>
  <c r="AC14" i="10"/>
  <c r="AB14" i="10"/>
  <c r="AA14" i="10"/>
  <c r="Z14" i="10"/>
  <c r="AD13" i="10"/>
  <c r="AC13" i="10"/>
  <c r="AB13" i="10"/>
  <c r="AA13" i="10"/>
  <c r="Z13" i="10"/>
  <c r="AD12" i="10"/>
  <c r="AC12" i="10"/>
  <c r="AB12" i="10"/>
  <c r="AA12" i="10"/>
  <c r="Z12" i="10"/>
  <c r="AD11" i="10"/>
  <c r="AC11" i="10"/>
  <c r="AB11" i="10"/>
  <c r="AA11" i="10"/>
  <c r="Z11" i="10"/>
  <c r="AD10" i="10"/>
  <c r="AC10" i="10"/>
  <c r="AB10" i="10"/>
  <c r="AA10" i="10"/>
  <c r="Z10" i="10"/>
  <c r="AD9" i="10"/>
  <c r="AC9" i="10"/>
  <c r="AB9" i="10"/>
  <c r="AA9" i="10"/>
  <c r="Z9" i="10"/>
  <c r="AD8" i="10"/>
  <c r="AC8" i="10"/>
  <c r="AB8" i="10"/>
  <c r="AA8" i="10"/>
  <c r="Z8" i="10"/>
  <c r="AD7" i="10"/>
  <c r="AC7" i="10"/>
  <c r="AB7" i="10"/>
  <c r="AA7" i="10"/>
  <c r="Z7" i="10"/>
  <c r="M21" i="1"/>
  <c r="Z11" i="1"/>
  <c r="M12" i="1"/>
  <c r="Y11" i="1"/>
  <c r="AA11" i="1"/>
  <c r="AB11" i="1"/>
  <c r="K21" i="1"/>
  <c r="Z10" i="1"/>
  <c r="K12" i="1"/>
  <c r="Y10" i="1"/>
  <c r="AA10" i="1"/>
  <c r="AB10" i="1"/>
  <c r="N21" i="1"/>
  <c r="Z14" i="1"/>
  <c r="N12" i="1"/>
  <c r="Y14" i="1"/>
  <c r="AA14" i="1"/>
  <c r="AB14" i="1"/>
  <c r="F21" i="1"/>
  <c r="Z18" i="1"/>
  <c r="F12" i="1"/>
  <c r="Y18" i="1"/>
  <c r="AA18" i="1"/>
  <c r="AB18" i="1"/>
  <c r="S21" i="1"/>
  <c r="Z19" i="1"/>
  <c r="S12" i="1"/>
  <c r="Y19" i="1"/>
  <c r="AA19" i="1"/>
  <c r="AB19" i="1"/>
  <c r="X21" i="10"/>
  <c r="W21" i="10"/>
  <c r="V21" i="10"/>
  <c r="U21" i="10"/>
  <c r="T21" i="10"/>
  <c r="O21" i="1"/>
  <c r="Z15" i="1"/>
  <c r="O12" i="1"/>
  <c r="Y15" i="1"/>
  <c r="AA15" i="1"/>
  <c r="AB15" i="1"/>
  <c r="R21" i="1"/>
  <c r="Z6" i="1"/>
  <c r="R12" i="1"/>
  <c r="Y6" i="1"/>
  <c r="AA6" i="1"/>
  <c r="AB6" i="1"/>
  <c r="X20" i="10"/>
  <c r="W20" i="10"/>
  <c r="V20" i="10"/>
  <c r="U20" i="10"/>
  <c r="T20" i="10"/>
  <c r="D21" i="1"/>
  <c r="Z17" i="1"/>
  <c r="D12" i="1"/>
  <c r="Y17" i="1"/>
  <c r="AA17" i="1"/>
  <c r="AB17" i="1"/>
  <c r="P21" i="1"/>
  <c r="Z9" i="1"/>
  <c r="P12" i="1"/>
  <c r="Y9" i="1"/>
  <c r="AA9" i="1"/>
  <c r="AB9" i="1"/>
  <c r="J21" i="1"/>
  <c r="Z12" i="1"/>
  <c r="J12" i="1"/>
  <c r="Y12" i="1"/>
  <c r="AA12" i="1"/>
  <c r="AB12" i="1"/>
  <c r="X19" i="10"/>
  <c r="W19" i="10"/>
  <c r="V19" i="10"/>
  <c r="U19" i="10"/>
  <c r="T19" i="10"/>
  <c r="L21" i="1"/>
  <c r="Z13" i="1"/>
  <c r="AA13" i="1"/>
  <c r="AB13" i="1"/>
  <c r="X18" i="10"/>
  <c r="W18" i="10"/>
  <c r="V18" i="10"/>
  <c r="U18" i="10"/>
  <c r="T18" i="10"/>
  <c r="X17" i="10"/>
  <c r="W17" i="10"/>
  <c r="V17" i="10"/>
  <c r="U17" i="10"/>
  <c r="T17" i="10"/>
  <c r="X16" i="10"/>
  <c r="W16" i="10"/>
  <c r="V16" i="10"/>
  <c r="U16" i="10"/>
  <c r="T16" i="10"/>
  <c r="X15" i="10"/>
  <c r="W15" i="10"/>
  <c r="V15" i="10"/>
  <c r="U15" i="10"/>
  <c r="T15" i="10"/>
  <c r="X14" i="10"/>
  <c r="W14" i="10"/>
  <c r="V14" i="10"/>
  <c r="U14" i="10"/>
  <c r="T14" i="10"/>
  <c r="X13" i="10"/>
  <c r="W13" i="10"/>
  <c r="V13" i="10"/>
  <c r="U13" i="10"/>
  <c r="T13" i="10"/>
  <c r="X12" i="10"/>
  <c r="W12" i="10"/>
  <c r="V12" i="10"/>
  <c r="U12" i="10"/>
  <c r="T12" i="10"/>
  <c r="X11" i="10"/>
  <c r="W11" i="10"/>
  <c r="V11" i="10"/>
  <c r="U11" i="10"/>
  <c r="T11" i="10"/>
  <c r="X10" i="10"/>
  <c r="W10" i="10"/>
  <c r="V10" i="10"/>
  <c r="U10" i="10"/>
  <c r="T10" i="10"/>
  <c r="X9" i="10"/>
  <c r="W9" i="10"/>
  <c r="V9" i="10"/>
  <c r="U9" i="10"/>
  <c r="T9" i="10"/>
  <c r="X8" i="10"/>
  <c r="W8" i="10"/>
  <c r="V8" i="10"/>
  <c r="U8" i="10"/>
  <c r="T8" i="10"/>
  <c r="X7" i="10"/>
  <c r="W7" i="10"/>
  <c r="V7" i="10"/>
  <c r="U7" i="10"/>
  <c r="T7" i="10"/>
  <c r="N13" i="3"/>
  <c r="N12" i="3"/>
  <c r="N10" i="3"/>
  <c r="N14" i="3"/>
  <c r="N5" i="3"/>
  <c r="N22" i="3"/>
  <c r="N11" i="3"/>
  <c r="O16" i="10"/>
  <c r="M13" i="3"/>
  <c r="M12" i="3"/>
  <c r="M10" i="3"/>
  <c r="M14" i="3"/>
  <c r="M5" i="3"/>
  <c r="M22" i="3"/>
  <c r="M11" i="3"/>
  <c r="N16" i="10"/>
  <c r="L13" i="3"/>
  <c r="L12" i="3"/>
  <c r="L10" i="3"/>
  <c r="L14" i="3"/>
  <c r="L5" i="3"/>
  <c r="L22" i="3"/>
  <c r="L11" i="3"/>
  <c r="L16" i="10"/>
  <c r="K13" i="3"/>
  <c r="K12" i="3"/>
  <c r="K10" i="3"/>
  <c r="K14" i="3"/>
  <c r="K5" i="3"/>
  <c r="K22" i="3"/>
  <c r="K11" i="3"/>
  <c r="K16" i="10"/>
  <c r="J13" i="3"/>
  <c r="J12" i="3"/>
  <c r="J10" i="3"/>
  <c r="J14" i="3"/>
  <c r="J5" i="3"/>
  <c r="J22" i="3"/>
  <c r="J11" i="3"/>
  <c r="J16" i="10"/>
  <c r="I13" i="3"/>
  <c r="I12" i="3"/>
  <c r="I10" i="3"/>
  <c r="I14" i="3"/>
  <c r="I5" i="3"/>
  <c r="I22" i="3"/>
  <c r="I11" i="3"/>
  <c r="I16" i="10"/>
  <c r="H13" i="3"/>
  <c r="H12" i="3"/>
  <c r="H10" i="3"/>
  <c r="H14" i="3"/>
  <c r="H5" i="3"/>
  <c r="H22" i="3"/>
  <c r="H11" i="3"/>
  <c r="H16" i="10"/>
  <c r="G13" i="3"/>
  <c r="G12" i="3"/>
  <c r="G10" i="3"/>
  <c r="G14" i="3"/>
  <c r="G5" i="3"/>
  <c r="G22" i="3"/>
  <c r="G11" i="3"/>
  <c r="G16" i="10"/>
  <c r="F13" i="3"/>
  <c r="F12" i="3"/>
  <c r="F10" i="3"/>
  <c r="F14" i="3"/>
  <c r="F5" i="3"/>
  <c r="F22" i="3"/>
  <c r="F11" i="3"/>
  <c r="F16" i="10"/>
  <c r="E13" i="3"/>
  <c r="E12" i="3"/>
  <c r="E10" i="3"/>
  <c r="E14" i="3"/>
  <c r="E5" i="3"/>
  <c r="E22" i="3"/>
  <c r="E11" i="3"/>
  <c r="E16" i="10"/>
  <c r="D13" i="3"/>
  <c r="D12" i="3"/>
  <c r="D10" i="3"/>
  <c r="D14" i="3"/>
  <c r="D5" i="3"/>
  <c r="D22" i="3"/>
  <c r="D11" i="3"/>
  <c r="D16" i="10"/>
  <c r="C13" i="3"/>
  <c r="C12" i="3"/>
  <c r="C10" i="3"/>
  <c r="C14" i="3"/>
  <c r="C5" i="3"/>
  <c r="C22" i="3"/>
  <c r="C11" i="3"/>
  <c r="C16" i="10"/>
  <c r="B16" i="10"/>
  <c r="A13" i="3"/>
  <c r="A12" i="3"/>
  <c r="A10" i="3"/>
  <c r="A14" i="3"/>
  <c r="A5" i="3"/>
  <c r="A22" i="3"/>
  <c r="A11" i="3"/>
  <c r="A16" i="10"/>
  <c r="N7" i="3"/>
  <c r="N9" i="3"/>
  <c r="N8" i="3"/>
  <c r="O15" i="10"/>
  <c r="M7" i="3"/>
  <c r="M9" i="3"/>
  <c r="M8" i="3"/>
  <c r="N15" i="10"/>
  <c r="L7" i="3"/>
  <c r="L9" i="3"/>
  <c r="L8" i="3"/>
  <c r="L15" i="10"/>
  <c r="K7" i="3"/>
  <c r="K9" i="3"/>
  <c r="K8" i="3"/>
  <c r="K15" i="10"/>
  <c r="J7" i="3"/>
  <c r="J9" i="3"/>
  <c r="J8" i="3"/>
  <c r="J15" i="10"/>
  <c r="I7" i="3"/>
  <c r="I9" i="3"/>
  <c r="I8" i="3"/>
  <c r="I15" i="10"/>
  <c r="H7" i="3"/>
  <c r="H9" i="3"/>
  <c r="H8" i="3"/>
  <c r="H15" i="10"/>
  <c r="G7" i="3"/>
  <c r="G9" i="3"/>
  <c r="G8" i="3"/>
  <c r="G15" i="10"/>
  <c r="F7" i="3"/>
  <c r="F9" i="3"/>
  <c r="F8" i="3"/>
  <c r="F15" i="10"/>
  <c r="E7" i="3"/>
  <c r="E9" i="3"/>
  <c r="E8" i="3"/>
  <c r="E15" i="10"/>
  <c r="D7" i="3"/>
  <c r="D9" i="3"/>
  <c r="D8" i="3"/>
  <c r="D15" i="10"/>
  <c r="C7" i="3"/>
  <c r="C9" i="3"/>
  <c r="C8" i="3"/>
  <c r="C15" i="10"/>
  <c r="B15" i="10"/>
  <c r="A7" i="3"/>
  <c r="A9" i="3"/>
  <c r="A8" i="3"/>
  <c r="A15" i="10"/>
  <c r="N15" i="3"/>
  <c r="O14" i="10"/>
  <c r="M15" i="3"/>
  <c r="N14" i="10"/>
  <c r="L15" i="3"/>
  <c r="L14" i="10"/>
  <c r="K15" i="3"/>
  <c r="K14" i="10"/>
  <c r="J15" i="3"/>
  <c r="J14" i="10"/>
  <c r="I15" i="3"/>
  <c r="I14" i="10"/>
  <c r="H15" i="3"/>
  <c r="H14" i="10"/>
  <c r="G15" i="3"/>
  <c r="G14" i="10"/>
  <c r="F15" i="3"/>
  <c r="F14" i="10"/>
  <c r="E15" i="3"/>
  <c r="E14" i="10"/>
  <c r="D15" i="3"/>
  <c r="D14" i="10"/>
  <c r="C15" i="3"/>
  <c r="C14" i="10"/>
  <c r="B14" i="10"/>
  <c r="A15" i="3"/>
  <c r="A14" i="10"/>
  <c r="N4" i="3"/>
  <c r="O13" i="10"/>
  <c r="M4" i="3"/>
  <c r="N13" i="10"/>
  <c r="L4" i="3"/>
  <c r="L13" i="10"/>
  <c r="K4" i="3"/>
  <c r="K13" i="10"/>
  <c r="J4" i="3"/>
  <c r="J13" i="10"/>
  <c r="I4" i="3"/>
  <c r="I13" i="10"/>
  <c r="H4" i="3"/>
  <c r="H13" i="10"/>
  <c r="G4" i="3"/>
  <c r="G13" i="10"/>
  <c r="F4" i="3"/>
  <c r="F13" i="10"/>
  <c r="E4" i="3"/>
  <c r="E13" i="10"/>
  <c r="D4" i="3"/>
  <c r="D13" i="10"/>
  <c r="C4" i="3"/>
  <c r="C13" i="10"/>
  <c r="B13" i="10"/>
  <c r="A4" i="3"/>
  <c r="A13" i="10"/>
  <c r="O12" i="10"/>
  <c r="N12" i="10"/>
  <c r="L12" i="10"/>
  <c r="K12" i="10"/>
  <c r="J12" i="10"/>
  <c r="I12" i="10"/>
  <c r="H12" i="10"/>
  <c r="G12" i="10"/>
  <c r="F12" i="10"/>
  <c r="E12" i="10"/>
  <c r="D12" i="10"/>
  <c r="C12" i="10"/>
  <c r="B12" i="10"/>
  <c r="A12" i="10"/>
  <c r="N6" i="3"/>
  <c r="O11" i="10"/>
  <c r="M6" i="3"/>
  <c r="N11" i="10"/>
  <c r="L6" i="3"/>
  <c r="L11" i="10"/>
  <c r="K6" i="3"/>
  <c r="K11" i="10"/>
  <c r="J6" i="3"/>
  <c r="J11" i="10"/>
  <c r="I6" i="3"/>
  <c r="I11" i="10"/>
  <c r="H6" i="3"/>
  <c r="H11" i="10"/>
  <c r="G6" i="3"/>
  <c r="G11" i="10"/>
  <c r="F6" i="3"/>
  <c r="F11" i="10"/>
  <c r="E6" i="3"/>
  <c r="E11" i="10"/>
  <c r="D6" i="3"/>
  <c r="D11" i="10"/>
  <c r="C6" i="3"/>
  <c r="C11" i="10"/>
  <c r="B11" i="10"/>
  <c r="A6" i="3"/>
  <c r="A11" i="10"/>
  <c r="O10" i="10"/>
  <c r="N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O9" i="10"/>
  <c r="N9" i="10"/>
  <c r="L9" i="10"/>
  <c r="K9" i="10"/>
  <c r="J9" i="10"/>
  <c r="I9" i="10"/>
  <c r="H9" i="10"/>
  <c r="G9" i="10"/>
  <c r="F9" i="10"/>
  <c r="E9" i="10"/>
  <c r="D9" i="10"/>
  <c r="C9" i="10"/>
  <c r="B9" i="10"/>
  <c r="A9" i="10"/>
  <c r="N3" i="3"/>
  <c r="O8" i="10"/>
  <c r="M3" i="3"/>
  <c r="N8" i="10"/>
  <c r="L3" i="3"/>
  <c r="L8" i="10"/>
  <c r="K3" i="3"/>
  <c r="K8" i="10"/>
  <c r="J3" i="3"/>
  <c r="J8" i="10"/>
  <c r="I3" i="3"/>
  <c r="I8" i="10"/>
  <c r="H3" i="3"/>
  <c r="H8" i="10"/>
  <c r="G3" i="3"/>
  <c r="G8" i="10"/>
  <c r="F3" i="3"/>
  <c r="F8" i="10"/>
  <c r="E3" i="3"/>
  <c r="E8" i="10"/>
  <c r="D3" i="3"/>
  <c r="D8" i="10"/>
  <c r="C3" i="3"/>
  <c r="C8" i="10"/>
  <c r="B8" i="10"/>
  <c r="A3" i="3"/>
  <c r="A8" i="10"/>
  <c r="O7" i="10"/>
  <c r="N7" i="10"/>
  <c r="L7" i="10"/>
  <c r="K7" i="10"/>
  <c r="J7" i="10"/>
  <c r="I7" i="10"/>
  <c r="H7" i="10"/>
  <c r="G7" i="10"/>
  <c r="F7" i="10"/>
  <c r="E7" i="10"/>
  <c r="D7" i="10"/>
  <c r="C7" i="10"/>
  <c r="B7" i="10"/>
  <c r="A7" i="10"/>
  <c r="M16" i="10"/>
  <c r="M15" i="10"/>
  <c r="M14" i="10"/>
  <c r="M13" i="10"/>
  <c r="M12" i="10"/>
  <c r="M11" i="10"/>
  <c r="M10" i="10"/>
  <c r="M9" i="10"/>
  <c r="M8" i="10"/>
  <c r="M7" i="10"/>
  <c r="W3" i="10"/>
  <c r="L17" i="5"/>
  <c r="L56" i="5"/>
  <c r="L28" i="5"/>
  <c r="L57" i="5"/>
  <c r="L92" i="5"/>
  <c r="L55" i="5"/>
  <c r="L155" i="5"/>
  <c r="L125" i="5"/>
  <c r="L176" i="5"/>
  <c r="L142" i="5"/>
  <c r="L127" i="5"/>
  <c r="L144" i="5"/>
  <c r="L195" i="5"/>
  <c r="L112" i="5"/>
  <c r="L54" i="5"/>
  <c r="L200" i="5"/>
  <c r="J112" i="5"/>
  <c r="J54" i="5"/>
  <c r="J200" i="5"/>
  <c r="J17" i="5"/>
  <c r="J56" i="5"/>
  <c r="J28" i="5"/>
  <c r="J57" i="5"/>
  <c r="J92" i="5"/>
  <c r="J55" i="5"/>
  <c r="J155" i="5"/>
  <c r="J125" i="5"/>
  <c r="J176" i="5"/>
  <c r="J142" i="5"/>
  <c r="J127" i="5"/>
  <c r="J144" i="5"/>
  <c r="J195" i="5"/>
  <c r="C113" i="5"/>
  <c r="D113" i="5"/>
  <c r="E113" i="5"/>
  <c r="F113" i="5"/>
  <c r="G113" i="5"/>
  <c r="C52" i="5"/>
  <c r="D52" i="5"/>
  <c r="E52" i="5"/>
  <c r="F52" i="5"/>
  <c r="G52" i="5"/>
  <c r="C18" i="5"/>
  <c r="D18" i="5"/>
  <c r="E18" i="5"/>
  <c r="F18" i="5"/>
  <c r="G18" i="5"/>
  <c r="C39" i="5"/>
  <c r="D39" i="5"/>
  <c r="E39" i="5"/>
  <c r="F39" i="5"/>
  <c r="G39" i="5"/>
  <c r="C114" i="5"/>
  <c r="D114" i="5"/>
  <c r="E114" i="5"/>
  <c r="F114" i="5"/>
  <c r="G114" i="5"/>
  <c r="C60" i="5"/>
  <c r="D60" i="5"/>
  <c r="E60" i="5"/>
  <c r="F60" i="5"/>
  <c r="G60" i="5"/>
  <c r="C115" i="5"/>
  <c r="D115" i="5"/>
  <c r="E115" i="5"/>
  <c r="F115" i="5"/>
  <c r="G115" i="5"/>
  <c r="A52" i="5"/>
  <c r="A18" i="5"/>
  <c r="A39" i="5"/>
  <c r="A114" i="5"/>
  <c r="A60" i="5"/>
  <c r="A115" i="5"/>
  <c r="A113" i="5"/>
  <c r="D12" i="6"/>
  <c r="E12" i="6"/>
  <c r="F12" i="6"/>
  <c r="G12" i="6"/>
  <c r="H12" i="6"/>
  <c r="I12" i="6"/>
  <c r="J12" i="6"/>
  <c r="K12" i="6"/>
  <c r="L12" i="6"/>
  <c r="C12" i="6"/>
  <c r="A12" i="6"/>
  <c r="D2" i="7"/>
  <c r="E2" i="7"/>
  <c r="F2" i="7"/>
  <c r="G2" i="7"/>
  <c r="C2" i="7"/>
  <c r="A2" i="7"/>
  <c r="C6" i="9"/>
  <c r="D6" i="9"/>
  <c r="E6" i="9"/>
  <c r="F6" i="9"/>
  <c r="G6" i="9"/>
  <c r="C66" i="9"/>
  <c r="D66" i="9"/>
  <c r="E66" i="9"/>
  <c r="F66" i="9"/>
  <c r="G66" i="9"/>
  <c r="A66" i="9"/>
  <c r="A6" i="9"/>
  <c r="C36" i="8"/>
  <c r="D36" i="8"/>
  <c r="E36" i="8"/>
  <c r="F36" i="8"/>
  <c r="G36" i="8"/>
  <c r="H36" i="8"/>
  <c r="C41" i="8"/>
  <c r="D41" i="8"/>
  <c r="E41" i="8"/>
  <c r="F41" i="8"/>
  <c r="G41" i="8"/>
  <c r="H41" i="8"/>
  <c r="A41" i="8"/>
  <c r="A36" i="8"/>
  <c r="C26" i="3"/>
  <c r="D26" i="3"/>
  <c r="E26" i="3"/>
  <c r="F26" i="3"/>
  <c r="G26" i="3"/>
  <c r="H26" i="3"/>
  <c r="I26" i="3"/>
  <c r="J26" i="3"/>
  <c r="K26" i="3"/>
  <c r="L26" i="3"/>
  <c r="M26" i="3"/>
  <c r="N26" i="3"/>
  <c r="C31" i="3"/>
  <c r="D31" i="3"/>
  <c r="E31" i="3"/>
  <c r="F31" i="3"/>
  <c r="G31" i="3"/>
  <c r="H31" i="3"/>
  <c r="I31" i="3"/>
  <c r="J31" i="3"/>
  <c r="K31" i="3"/>
  <c r="L31" i="3"/>
  <c r="M31" i="3"/>
  <c r="N31" i="3"/>
  <c r="C51" i="3"/>
  <c r="D51" i="3"/>
  <c r="E51" i="3"/>
  <c r="F51" i="3"/>
  <c r="G51" i="3"/>
  <c r="H51" i="3"/>
  <c r="I51" i="3"/>
  <c r="J51" i="3"/>
  <c r="K51" i="3"/>
  <c r="L51" i="3"/>
  <c r="M51" i="3"/>
  <c r="N51" i="3"/>
  <c r="C52" i="3"/>
  <c r="D52" i="3"/>
  <c r="E52" i="3"/>
  <c r="F52" i="3"/>
  <c r="G52" i="3"/>
  <c r="H52" i="3"/>
  <c r="I52" i="3"/>
  <c r="J52" i="3"/>
  <c r="K52" i="3"/>
  <c r="L52" i="3"/>
  <c r="M52" i="3"/>
  <c r="N52" i="3"/>
  <c r="A26" i="3"/>
  <c r="A31" i="3"/>
  <c r="A51" i="3"/>
  <c r="A52" i="3"/>
  <c r="L26" i="4"/>
  <c r="M26" i="4"/>
  <c r="N26" i="4"/>
  <c r="O26" i="4"/>
  <c r="P26" i="4"/>
  <c r="L40" i="4"/>
  <c r="M40" i="4"/>
  <c r="N40" i="4"/>
  <c r="O40" i="4"/>
  <c r="P40" i="4"/>
  <c r="L60" i="4"/>
  <c r="M60" i="4"/>
  <c r="N60" i="4"/>
  <c r="O60" i="4"/>
  <c r="P60" i="4"/>
  <c r="L81" i="4"/>
  <c r="M81" i="4"/>
  <c r="N81" i="4"/>
  <c r="O81" i="4"/>
  <c r="P81" i="4"/>
  <c r="L67" i="4"/>
  <c r="M67" i="4"/>
  <c r="N67" i="4"/>
  <c r="O67" i="4"/>
  <c r="P67" i="4"/>
  <c r="L84" i="4"/>
  <c r="M84" i="4"/>
  <c r="N84" i="4"/>
  <c r="O84" i="4"/>
  <c r="P84" i="4"/>
  <c r="L82" i="4"/>
  <c r="M82" i="4"/>
  <c r="N82" i="4"/>
  <c r="O82" i="4"/>
  <c r="P82" i="4"/>
  <c r="L119" i="4"/>
  <c r="M119" i="4"/>
  <c r="N119" i="4"/>
  <c r="O119" i="4"/>
  <c r="P119" i="4"/>
  <c r="L132" i="4"/>
  <c r="M132" i="4"/>
  <c r="N132" i="4"/>
  <c r="O132" i="4"/>
  <c r="P132" i="4"/>
  <c r="L144" i="4"/>
  <c r="M144" i="4"/>
  <c r="N144" i="4"/>
  <c r="O144" i="4"/>
  <c r="P144" i="4"/>
  <c r="L162" i="4"/>
  <c r="M162" i="4"/>
  <c r="N162" i="4"/>
  <c r="O162" i="4"/>
  <c r="P162" i="4"/>
  <c r="L158" i="4"/>
  <c r="M158" i="4"/>
  <c r="N158" i="4"/>
  <c r="O158" i="4"/>
  <c r="P158" i="4"/>
  <c r="L217" i="4"/>
  <c r="M217" i="4"/>
  <c r="N217" i="4"/>
  <c r="O217" i="4"/>
  <c r="P217" i="4"/>
  <c r="L248" i="4"/>
  <c r="M248" i="4"/>
  <c r="N248" i="4"/>
  <c r="O248" i="4"/>
  <c r="P248" i="4"/>
  <c r="J40" i="4"/>
  <c r="J60" i="4"/>
  <c r="J81" i="4"/>
  <c r="J67" i="4"/>
  <c r="J84" i="4"/>
  <c r="J82" i="4"/>
  <c r="J119" i="4"/>
  <c r="J132" i="4"/>
  <c r="J144" i="4"/>
  <c r="J162" i="4"/>
  <c r="J158" i="4"/>
  <c r="J217" i="4"/>
  <c r="J248" i="4"/>
  <c r="J26" i="4"/>
  <c r="C42" i="4"/>
  <c r="D42" i="4"/>
  <c r="E42" i="4"/>
  <c r="F42" i="4"/>
  <c r="G42" i="4"/>
  <c r="C36" i="4"/>
  <c r="D36" i="4"/>
  <c r="E36" i="4"/>
  <c r="F36" i="4"/>
  <c r="G36" i="4"/>
  <c r="C90" i="4"/>
  <c r="D90" i="4"/>
  <c r="E90" i="4"/>
  <c r="F90" i="4"/>
  <c r="G90" i="4"/>
  <c r="C168" i="4"/>
  <c r="D168" i="4"/>
  <c r="E168" i="4"/>
  <c r="F168" i="4"/>
  <c r="G168" i="4"/>
  <c r="C81" i="4"/>
  <c r="D81" i="4"/>
  <c r="E81" i="4"/>
  <c r="F81" i="4"/>
  <c r="G81" i="4"/>
  <c r="C97" i="4"/>
  <c r="D97" i="4"/>
  <c r="E97" i="4"/>
  <c r="F97" i="4"/>
  <c r="G97" i="4"/>
  <c r="C106" i="4"/>
  <c r="D106" i="4"/>
  <c r="E106" i="4"/>
  <c r="F106" i="4"/>
  <c r="G106" i="4"/>
  <c r="C161" i="4"/>
  <c r="D161" i="4"/>
  <c r="E161" i="4"/>
  <c r="F161" i="4"/>
  <c r="G161" i="4"/>
  <c r="C162" i="4"/>
  <c r="D162" i="4"/>
  <c r="E162" i="4"/>
  <c r="F162" i="4"/>
  <c r="G162" i="4"/>
  <c r="A42" i="4"/>
  <c r="A36" i="4"/>
  <c r="A90" i="4"/>
  <c r="A168" i="4"/>
  <c r="A81" i="4"/>
  <c r="A97" i="4"/>
  <c r="A106" i="4"/>
  <c r="A161" i="4"/>
  <c r="A162" i="4"/>
  <c r="S7" i="2"/>
  <c r="S8" i="2"/>
  <c r="S9" i="2"/>
  <c r="S10" i="2"/>
  <c r="S11" i="2"/>
  <c r="S13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6" i="2"/>
  <c r="S7" i="1"/>
  <c r="S8" i="1"/>
  <c r="S9" i="1"/>
  <c r="S10" i="1"/>
  <c r="S11" i="1"/>
  <c r="S13" i="1"/>
  <c r="S14" i="1"/>
  <c r="S15" i="1"/>
  <c r="S16" i="1"/>
  <c r="S17" i="1"/>
  <c r="S18" i="1"/>
  <c r="S19" i="1"/>
  <c r="S20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6" i="1"/>
  <c r="S67" i="1"/>
  <c r="S68" i="1"/>
  <c r="S69" i="1"/>
  <c r="S70" i="1"/>
  <c r="S71" i="1"/>
  <c r="S6" i="1"/>
  <c r="L46" i="5"/>
  <c r="L130" i="5"/>
  <c r="L95" i="5"/>
  <c r="L167" i="5"/>
  <c r="L97" i="5"/>
  <c r="L168" i="5"/>
  <c r="L76" i="5"/>
  <c r="L160" i="5"/>
  <c r="L126" i="5"/>
  <c r="L165" i="5"/>
  <c r="L124" i="5"/>
  <c r="J46" i="5"/>
  <c r="J130" i="5"/>
  <c r="J95" i="5"/>
  <c r="J167" i="5"/>
  <c r="J97" i="5"/>
  <c r="J168" i="5"/>
  <c r="J76" i="5"/>
  <c r="J160" i="5"/>
  <c r="J126" i="5"/>
  <c r="J165" i="5"/>
  <c r="J124" i="5"/>
  <c r="C37" i="5"/>
  <c r="D37" i="5"/>
  <c r="E37" i="5"/>
  <c r="F37" i="5"/>
  <c r="G37" i="5"/>
  <c r="C27" i="5"/>
  <c r="D27" i="5"/>
  <c r="E27" i="5"/>
  <c r="F27" i="5"/>
  <c r="G27" i="5"/>
  <c r="C111" i="5"/>
  <c r="D111" i="5"/>
  <c r="E111" i="5"/>
  <c r="F111" i="5"/>
  <c r="G111" i="5"/>
  <c r="C42" i="5"/>
  <c r="D42" i="5"/>
  <c r="E42" i="5"/>
  <c r="F42" i="5"/>
  <c r="G42" i="5"/>
  <c r="C46" i="5"/>
  <c r="D46" i="5"/>
  <c r="E46" i="5"/>
  <c r="F46" i="5"/>
  <c r="G46" i="5"/>
  <c r="C59" i="5"/>
  <c r="D59" i="5"/>
  <c r="E59" i="5"/>
  <c r="F59" i="5"/>
  <c r="G59" i="5"/>
  <c r="C112" i="5"/>
  <c r="D112" i="5"/>
  <c r="E112" i="5"/>
  <c r="F112" i="5"/>
  <c r="G112" i="5"/>
  <c r="C24" i="5"/>
  <c r="D24" i="5"/>
  <c r="E24" i="5"/>
  <c r="F24" i="5"/>
  <c r="G24" i="5"/>
  <c r="C41" i="5"/>
  <c r="D41" i="5"/>
  <c r="E41" i="5"/>
  <c r="F41" i="5"/>
  <c r="G41" i="5"/>
  <c r="A27" i="5"/>
  <c r="A111" i="5"/>
  <c r="A42" i="5"/>
  <c r="A46" i="5"/>
  <c r="A59" i="5"/>
  <c r="A112" i="5"/>
  <c r="A24" i="5"/>
  <c r="A41" i="5"/>
  <c r="A37" i="5"/>
  <c r="C9" i="6"/>
  <c r="D9" i="6"/>
  <c r="E9" i="6"/>
  <c r="F9" i="6"/>
  <c r="G9" i="6"/>
  <c r="H9" i="6"/>
  <c r="I9" i="6"/>
  <c r="J9" i="6"/>
  <c r="K9" i="6"/>
  <c r="L9" i="6"/>
  <c r="C23" i="6"/>
  <c r="D23" i="6"/>
  <c r="E23" i="6"/>
  <c r="F23" i="6"/>
  <c r="G23" i="6"/>
  <c r="H23" i="6"/>
  <c r="I23" i="6"/>
  <c r="J23" i="6"/>
  <c r="K23" i="6"/>
  <c r="L23" i="6"/>
  <c r="A23" i="6"/>
  <c r="A9" i="6"/>
  <c r="D15" i="7"/>
  <c r="E15" i="7"/>
  <c r="F15" i="7"/>
  <c r="G15" i="7"/>
  <c r="C15" i="7"/>
  <c r="A15" i="7"/>
  <c r="C30" i="9"/>
  <c r="D30" i="9"/>
  <c r="E30" i="9"/>
  <c r="F30" i="9"/>
  <c r="G30" i="9"/>
  <c r="C10" i="9"/>
  <c r="D10" i="9"/>
  <c r="E10" i="9"/>
  <c r="F10" i="9"/>
  <c r="G10" i="9"/>
  <c r="A10" i="9"/>
  <c r="A30" i="9"/>
  <c r="C35" i="8"/>
  <c r="D35" i="8"/>
  <c r="E35" i="8"/>
  <c r="F35" i="8"/>
  <c r="G35" i="8"/>
  <c r="H35" i="8"/>
  <c r="C4" i="8"/>
  <c r="D4" i="8"/>
  <c r="E4" i="8"/>
  <c r="F4" i="8"/>
  <c r="G4" i="8"/>
  <c r="H4" i="8"/>
  <c r="C45" i="8"/>
  <c r="D45" i="8"/>
  <c r="E45" i="8"/>
  <c r="F45" i="8"/>
  <c r="G45" i="8"/>
  <c r="H45" i="8"/>
  <c r="C44" i="8"/>
  <c r="D44" i="8"/>
  <c r="E44" i="8"/>
  <c r="F44" i="8"/>
  <c r="G44" i="8"/>
  <c r="H44" i="8"/>
  <c r="C50" i="8"/>
  <c r="D50" i="8"/>
  <c r="E50" i="8"/>
  <c r="F50" i="8"/>
  <c r="G50" i="8"/>
  <c r="H50" i="8"/>
  <c r="C53" i="8"/>
  <c r="D53" i="8"/>
  <c r="E53" i="8"/>
  <c r="F53" i="8"/>
  <c r="G53" i="8"/>
  <c r="H53" i="8"/>
  <c r="C54" i="8"/>
  <c r="D54" i="8"/>
  <c r="E54" i="8"/>
  <c r="F54" i="8"/>
  <c r="G54" i="8"/>
  <c r="H54" i="8"/>
  <c r="A54" i="8"/>
  <c r="A4" i="8"/>
  <c r="A45" i="8"/>
  <c r="A44" i="8"/>
  <c r="A50" i="8"/>
  <c r="A53" i="8"/>
  <c r="A35" i="8"/>
  <c r="C50" i="3"/>
  <c r="D50" i="3"/>
  <c r="E50" i="3"/>
  <c r="F50" i="3"/>
  <c r="G50" i="3"/>
  <c r="H50" i="3"/>
  <c r="I50" i="3"/>
  <c r="J50" i="3"/>
  <c r="K50" i="3"/>
  <c r="L50" i="3"/>
  <c r="M50" i="3"/>
  <c r="N50" i="3"/>
  <c r="A50" i="3"/>
  <c r="L53" i="4"/>
  <c r="M53" i="4"/>
  <c r="N53" i="4"/>
  <c r="O53" i="4"/>
  <c r="P53" i="4"/>
  <c r="L73" i="4"/>
  <c r="M73" i="4"/>
  <c r="N73" i="4"/>
  <c r="O73" i="4"/>
  <c r="P73" i="4"/>
  <c r="L62" i="4"/>
  <c r="M62" i="4"/>
  <c r="N62" i="4"/>
  <c r="O62" i="4"/>
  <c r="P62" i="4"/>
  <c r="L63" i="4"/>
  <c r="M63" i="4"/>
  <c r="N63" i="4"/>
  <c r="O63" i="4"/>
  <c r="P63" i="4"/>
  <c r="L58" i="4"/>
  <c r="M58" i="4"/>
  <c r="N58" i="4"/>
  <c r="O58" i="4"/>
  <c r="P58" i="4"/>
  <c r="L123" i="4"/>
  <c r="M123" i="4"/>
  <c r="N123" i="4"/>
  <c r="O123" i="4"/>
  <c r="P123" i="4"/>
  <c r="L118" i="4"/>
  <c r="M118" i="4"/>
  <c r="N118" i="4"/>
  <c r="O118" i="4"/>
  <c r="P118" i="4"/>
  <c r="L135" i="4"/>
  <c r="M135" i="4"/>
  <c r="N135" i="4"/>
  <c r="O135" i="4"/>
  <c r="P135" i="4"/>
  <c r="L244" i="4"/>
  <c r="M244" i="4"/>
  <c r="N244" i="4"/>
  <c r="O244" i="4"/>
  <c r="P244" i="4"/>
  <c r="L181" i="4"/>
  <c r="M181" i="4"/>
  <c r="N181" i="4"/>
  <c r="O181" i="4"/>
  <c r="P181" i="4"/>
  <c r="L216" i="4"/>
  <c r="M216" i="4"/>
  <c r="N216" i="4"/>
  <c r="O216" i="4"/>
  <c r="P216" i="4"/>
  <c r="L187" i="4"/>
  <c r="M187" i="4"/>
  <c r="N187" i="4"/>
  <c r="O187" i="4"/>
  <c r="P187" i="4"/>
  <c r="L245" i="4"/>
  <c r="M245" i="4"/>
  <c r="N245" i="4"/>
  <c r="O245" i="4"/>
  <c r="P245" i="4"/>
  <c r="L198" i="4"/>
  <c r="M198" i="4"/>
  <c r="N198" i="4"/>
  <c r="O198" i="4"/>
  <c r="P198" i="4"/>
  <c r="L246" i="4"/>
  <c r="M246" i="4"/>
  <c r="N246" i="4"/>
  <c r="O246" i="4"/>
  <c r="P246" i="4"/>
  <c r="L247" i="4"/>
  <c r="M247" i="4"/>
  <c r="N247" i="4"/>
  <c r="O247" i="4"/>
  <c r="P247" i="4"/>
  <c r="J198" i="4"/>
  <c r="J246" i="4"/>
  <c r="J247" i="4"/>
  <c r="J53" i="4"/>
  <c r="J73" i="4"/>
  <c r="J62" i="4"/>
  <c r="J63" i="4"/>
  <c r="J58" i="4"/>
  <c r="J123" i="4"/>
  <c r="J118" i="4"/>
  <c r="J135" i="4"/>
  <c r="J244" i="4"/>
  <c r="J181" i="4"/>
  <c r="J216" i="4"/>
  <c r="J187" i="4"/>
  <c r="J245" i="4"/>
  <c r="C14" i="4"/>
  <c r="D14" i="4"/>
  <c r="E14" i="4"/>
  <c r="F14" i="4"/>
  <c r="G14" i="4"/>
  <c r="C19" i="4"/>
  <c r="D19" i="4"/>
  <c r="E19" i="4"/>
  <c r="F19" i="4"/>
  <c r="G19" i="4"/>
  <c r="C39" i="4"/>
  <c r="D39" i="4"/>
  <c r="E39" i="4"/>
  <c r="F39" i="4"/>
  <c r="G39" i="4"/>
  <c r="C69" i="4"/>
  <c r="D69" i="4"/>
  <c r="E69" i="4"/>
  <c r="F69" i="4"/>
  <c r="G69" i="4"/>
  <c r="C157" i="4"/>
  <c r="D157" i="4"/>
  <c r="E157" i="4"/>
  <c r="F157" i="4"/>
  <c r="G157" i="4"/>
  <c r="C99" i="4"/>
  <c r="D99" i="4"/>
  <c r="E99" i="4"/>
  <c r="F99" i="4"/>
  <c r="G99" i="4"/>
  <c r="C158" i="4"/>
  <c r="D158" i="4"/>
  <c r="E158" i="4"/>
  <c r="F158" i="4"/>
  <c r="G158" i="4"/>
  <c r="C98" i="4"/>
  <c r="D98" i="4"/>
  <c r="E98" i="4"/>
  <c r="F98" i="4"/>
  <c r="G98" i="4"/>
  <c r="C159" i="4"/>
  <c r="D159" i="4"/>
  <c r="E159" i="4"/>
  <c r="F159" i="4"/>
  <c r="G159" i="4"/>
  <c r="C160" i="4"/>
  <c r="D160" i="4"/>
  <c r="E160" i="4"/>
  <c r="F160" i="4"/>
  <c r="G160" i="4"/>
  <c r="A19" i="4"/>
  <c r="A39" i="4"/>
  <c r="A69" i="4"/>
  <c r="A157" i="4"/>
  <c r="A99" i="4"/>
  <c r="A158" i="4"/>
  <c r="A98" i="4"/>
  <c r="A159" i="4"/>
  <c r="A160" i="4"/>
  <c r="A14" i="4"/>
  <c r="R7" i="2"/>
  <c r="R8" i="2"/>
  <c r="R9" i="2"/>
  <c r="R10" i="2"/>
  <c r="R11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6" i="2"/>
  <c r="R7" i="1"/>
  <c r="R8" i="1"/>
  <c r="R9" i="1"/>
  <c r="R10" i="1"/>
  <c r="R11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6" i="1"/>
  <c r="R67" i="1"/>
  <c r="R68" i="1"/>
  <c r="R69" i="1"/>
  <c r="R70" i="1"/>
  <c r="R71" i="1"/>
  <c r="R6" i="1"/>
  <c r="L60" i="5"/>
  <c r="L103" i="5"/>
  <c r="L61" i="5"/>
  <c r="L85" i="5"/>
  <c r="L73" i="5"/>
  <c r="L184" i="5"/>
  <c r="L128" i="5"/>
  <c r="L190" i="5"/>
  <c r="L204" i="5"/>
  <c r="L185" i="5"/>
  <c r="L149" i="5"/>
  <c r="L59" i="5"/>
  <c r="J60" i="5"/>
  <c r="J103" i="5"/>
  <c r="J61" i="5"/>
  <c r="J85" i="5"/>
  <c r="J73" i="5"/>
  <c r="J184" i="5"/>
  <c r="J128" i="5"/>
  <c r="J190" i="5"/>
  <c r="J204" i="5"/>
  <c r="J185" i="5"/>
  <c r="J149" i="5"/>
  <c r="J59" i="5"/>
  <c r="C14" i="5"/>
  <c r="D14" i="5"/>
  <c r="E14" i="5"/>
  <c r="F14" i="5"/>
  <c r="G14" i="5"/>
  <c r="C71" i="5"/>
  <c r="D71" i="5"/>
  <c r="E71" i="5"/>
  <c r="F71" i="5"/>
  <c r="G71" i="5"/>
  <c r="C32" i="5"/>
  <c r="D32" i="5"/>
  <c r="E32" i="5"/>
  <c r="F32" i="5"/>
  <c r="G32" i="5"/>
  <c r="C63" i="5"/>
  <c r="D63" i="5"/>
  <c r="E63" i="5"/>
  <c r="F63" i="5"/>
  <c r="G63" i="5"/>
  <c r="C26" i="5"/>
  <c r="D26" i="5"/>
  <c r="E26" i="5"/>
  <c r="F26" i="5"/>
  <c r="G26" i="5"/>
  <c r="C109" i="5"/>
  <c r="D109" i="5"/>
  <c r="E109" i="5"/>
  <c r="F109" i="5"/>
  <c r="G109" i="5"/>
  <c r="C110" i="5"/>
  <c r="D110" i="5"/>
  <c r="E110" i="5"/>
  <c r="F110" i="5"/>
  <c r="G110" i="5"/>
  <c r="A71" i="5"/>
  <c r="A32" i="5"/>
  <c r="A63" i="5"/>
  <c r="A26" i="5"/>
  <c r="A109" i="5"/>
  <c r="A110" i="5"/>
  <c r="A14" i="5"/>
  <c r="D14" i="6"/>
  <c r="E14" i="6"/>
  <c r="F14" i="6"/>
  <c r="G14" i="6"/>
  <c r="H14" i="6"/>
  <c r="I14" i="6"/>
  <c r="J14" i="6"/>
  <c r="K14" i="6"/>
  <c r="L14" i="6"/>
  <c r="C14" i="6"/>
  <c r="A14" i="6"/>
  <c r="D14" i="7"/>
  <c r="E14" i="7"/>
  <c r="F14" i="7"/>
  <c r="G14" i="7"/>
  <c r="C14" i="7"/>
  <c r="A14" i="7"/>
  <c r="C9" i="9"/>
  <c r="D9" i="9"/>
  <c r="E9" i="9"/>
  <c r="F9" i="9"/>
  <c r="G9" i="9"/>
  <c r="C24" i="9"/>
  <c r="D24" i="9"/>
  <c r="E24" i="9"/>
  <c r="F24" i="9"/>
  <c r="G24" i="9"/>
  <c r="C52" i="9"/>
  <c r="D52" i="9"/>
  <c r="E52" i="9"/>
  <c r="F52" i="9"/>
  <c r="G52" i="9"/>
  <c r="A24" i="9"/>
  <c r="A52" i="9"/>
  <c r="A9" i="9"/>
  <c r="C10" i="8"/>
  <c r="D10" i="8"/>
  <c r="E10" i="8"/>
  <c r="F10" i="8"/>
  <c r="G10" i="8"/>
  <c r="H10" i="8"/>
  <c r="C17" i="8"/>
  <c r="D17" i="8"/>
  <c r="E17" i="8"/>
  <c r="F17" i="8"/>
  <c r="G17" i="8"/>
  <c r="H17" i="8"/>
  <c r="A17" i="8"/>
  <c r="A10" i="8"/>
  <c r="C49" i="3"/>
  <c r="D49" i="3"/>
  <c r="E49" i="3"/>
  <c r="F49" i="3"/>
  <c r="G49" i="3"/>
  <c r="H49" i="3"/>
  <c r="I49" i="3"/>
  <c r="J49" i="3"/>
  <c r="K49" i="3"/>
  <c r="L49" i="3"/>
  <c r="M49" i="3"/>
  <c r="N49" i="3"/>
  <c r="A49" i="3"/>
  <c r="L16" i="4"/>
  <c r="M16" i="4"/>
  <c r="N16" i="4"/>
  <c r="O16" i="4"/>
  <c r="P16" i="4"/>
  <c r="L46" i="4"/>
  <c r="M46" i="4"/>
  <c r="N46" i="4"/>
  <c r="O46" i="4"/>
  <c r="P46" i="4"/>
  <c r="L70" i="4"/>
  <c r="M70" i="4"/>
  <c r="N70" i="4"/>
  <c r="O70" i="4"/>
  <c r="P70" i="4"/>
  <c r="L146" i="4"/>
  <c r="M146" i="4"/>
  <c r="N146" i="4"/>
  <c r="O146" i="4"/>
  <c r="P146" i="4"/>
  <c r="L104" i="4"/>
  <c r="M104" i="4"/>
  <c r="N104" i="4"/>
  <c r="O104" i="4"/>
  <c r="P104" i="4"/>
  <c r="L127" i="4"/>
  <c r="M127" i="4"/>
  <c r="N127" i="4"/>
  <c r="O127" i="4"/>
  <c r="P127" i="4"/>
  <c r="L116" i="4"/>
  <c r="M116" i="4"/>
  <c r="N116" i="4"/>
  <c r="O116" i="4"/>
  <c r="P116" i="4"/>
  <c r="L95" i="4"/>
  <c r="M95" i="4"/>
  <c r="N95" i="4"/>
  <c r="O95" i="4"/>
  <c r="P95" i="4"/>
  <c r="L125" i="4"/>
  <c r="M125" i="4"/>
  <c r="N125" i="4"/>
  <c r="O125" i="4"/>
  <c r="P125" i="4"/>
  <c r="L108" i="4"/>
  <c r="M108" i="4"/>
  <c r="N108" i="4"/>
  <c r="O108" i="4"/>
  <c r="P108" i="4"/>
  <c r="L177" i="4"/>
  <c r="M177" i="4"/>
  <c r="N177" i="4"/>
  <c r="O177" i="4"/>
  <c r="P177" i="4"/>
  <c r="L136" i="4"/>
  <c r="M136" i="4"/>
  <c r="N136" i="4"/>
  <c r="O136" i="4"/>
  <c r="P136" i="4"/>
  <c r="L164" i="4"/>
  <c r="M164" i="4"/>
  <c r="N164" i="4"/>
  <c r="O164" i="4"/>
  <c r="P164" i="4"/>
  <c r="L211" i="4"/>
  <c r="M211" i="4"/>
  <c r="N211" i="4"/>
  <c r="O211" i="4"/>
  <c r="P211" i="4"/>
  <c r="L242" i="4"/>
  <c r="M242" i="4"/>
  <c r="N242" i="4"/>
  <c r="O242" i="4"/>
  <c r="P242" i="4"/>
  <c r="L243" i="4"/>
  <c r="M243" i="4"/>
  <c r="N243" i="4"/>
  <c r="O243" i="4"/>
  <c r="P243" i="4"/>
  <c r="J242" i="4"/>
  <c r="J243" i="4"/>
  <c r="J46" i="4"/>
  <c r="J70" i="4"/>
  <c r="J146" i="4"/>
  <c r="J104" i="4"/>
  <c r="J127" i="4"/>
  <c r="J116" i="4"/>
  <c r="J95" i="4"/>
  <c r="J125" i="4"/>
  <c r="J108" i="4"/>
  <c r="J177" i="4"/>
  <c r="J136" i="4"/>
  <c r="J164" i="4"/>
  <c r="J211" i="4"/>
  <c r="J16" i="4"/>
  <c r="C40" i="4"/>
  <c r="D40" i="4"/>
  <c r="E40" i="4"/>
  <c r="F40" i="4"/>
  <c r="G40" i="4"/>
  <c r="C50" i="4"/>
  <c r="D50" i="4"/>
  <c r="E50" i="4"/>
  <c r="F50" i="4"/>
  <c r="G50" i="4"/>
  <c r="C73" i="4"/>
  <c r="D73" i="4"/>
  <c r="E73" i="4"/>
  <c r="F73" i="4"/>
  <c r="G73" i="4"/>
  <c r="C66" i="4"/>
  <c r="D66" i="4"/>
  <c r="E66" i="4"/>
  <c r="F66" i="4"/>
  <c r="G66" i="4"/>
  <c r="C86" i="4"/>
  <c r="D86" i="4"/>
  <c r="E86" i="4"/>
  <c r="F86" i="4"/>
  <c r="G86" i="4"/>
  <c r="C105" i="4"/>
  <c r="D105" i="4"/>
  <c r="E105" i="4"/>
  <c r="F105" i="4"/>
  <c r="G105" i="4"/>
  <c r="C102" i="4"/>
  <c r="D102" i="4"/>
  <c r="E102" i="4"/>
  <c r="F102" i="4"/>
  <c r="G102" i="4"/>
  <c r="C110" i="4"/>
  <c r="D110" i="4"/>
  <c r="E110" i="4"/>
  <c r="F110" i="4"/>
  <c r="G110" i="4"/>
  <c r="A40" i="4"/>
  <c r="A50" i="4"/>
  <c r="A73" i="4"/>
  <c r="A66" i="4"/>
  <c r="A86" i="4"/>
  <c r="A105" i="4"/>
  <c r="A102" i="4"/>
  <c r="A110" i="4"/>
  <c r="Q7" i="2"/>
  <c r="Q8" i="2"/>
  <c r="Q9" i="2"/>
  <c r="Q10" i="2"/>
  <c r="Q11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6" i="2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6" i="1"/>
  <c r="Q67" i="1"/>
  <c r="Q68" i="1"/>
  <c r="Q69" i="1"/>
  <c r="Q70" i="1"/>
  <c r="Q71" i="1"/>
  <c r="Q6" i="1"/>
  <c r="L29" i="5"/>
  <c r="L14" i="5"/>
  <c r="L44" i="5"/>
  <c r="L48" i="5"/>
  <c r="L122" i="5"/>
  <c r="L51" i="5"/>
  <c r="L156" i="5"/>
  <c r="L198" i="5"/>
  <c r="L67" i="5"/>
  <c r="L121" i="5"/>
  <c r="L91" i="5"/>
  <c r="L169" i="5"/>
  <c r="L202" i="5"/>
  <c r="L13" i="5"/>
  <c r="J91" i="5"/>
  <c r="J169" i="5"/>
  <c r="J202" i="5"/>
  <c r="J29" i="5"/>
  <c r="J14" i="5"/>
  <c r="J44" i="5"/>
  <c r="J48" i="5"/>
  <c r="J122" i="5"/>
  <c r="J51" i="5"/>
  <c r="J156" i="5"/>
  <c r="J198" i="5"/>
  <c r="J67" i="5"/>
  <c r="J121" i="5"/>
  <c r="J13" i="5"/>
  <c r="C106" i="5"/>
  <c r="D106" i="5"/>
  <c r="E106" i="5"/>
  <c r="F106" i="5"/>
  <c r="G106" i="5"/>
  <c r="C38" i="5"/>
  <c r="D38" i="5"/>
  <c r="E38" i="5"/>
  <c r="F38" i="5"/>
  <c r="G38" i="5"/>
  <c r="C107" i="5"/>
  <c r="D107" i="5"/>
  <c r="E107" i="5"/>
  <c r="F107" i="5"/>
  <c r="G107" i="5"/>
  <c r="C67" i="5"/>
  <c r="D67" i="5"/>
  <c r="E67" i="5"/>
  <c r="F67" i="5"/>
  <c r="G67" i="5"/>
  <c r="C73" i="5"/>
  <c r="D73" i="5"/>
  <c r="E73" i="5"/>
  <c r="F73" i="5"/>
  <c r="G73" i="5"/>
  <c r="C33" i="5"/>
  <c r="D33" i="5"/>
  <c r="E33" i="5"/>
  <c r="F33" i="5"/>
  <c r="G33" i="5"/>
  <c r="C108" i="5"/>
  <c r="D108" i="5"/>
  <c r="E108" i="5"/>
  <c r="F108" i="5"/>
  <c r="G108" i="5"/>
  <c r="A108" i="5"/>
  <c r="A106" i="5"/>
  <c r="A38" i="5"/>
  <c r="A107" i="5"/>
  <c r="A67" i="5"/>
  <c r="A73" i="5"/>
  <c r="A33" i="5"/>
  <c r="C10" i="6"/>
  <c r="D10" i="6"/>
  <c r="E10" i="6"/>
  <c r="F10" i="6"/>
  <c r="G10" i="6"/>
  <c r="H10" i="6"/>
  <c r="I10" i="6"/>
  <c r="J10" i="6"/>
  <c r="K10" i="6"/>
  <c r="L10" i="6"/>
  <c r="C19" i="6"/>
  <c r="D19" i="6"/>
  <c r="E19" i="6"/>
  <c r="F19" i="6"/>
  <c r="G19" i="6"/>
  <c r="H19" i="6"/>
  <c r="I19" i="6"/>
  <c r="J19" i="6"/>
  <c r="K19" i="6"/>
  <c r="L19" i="6"/>
  <c r="C22" i="6"/>
  <c r="D22" i="6"/>
  <c r="E22" i="6"/>
  <c r="F22" i="6"/>
  <c r="G22" i="6"/>
  <c r="H22" i="6"/>
  <c r="I22" i="6"/>
  <c r="J22" i="6"/>
  <c r="K22" i="6"/>
  <c r="L22" i="6"/>
  <c r="A19" i="6"/>
  <c r="A22" i="6"/>
  <c r="A10" i="6"/>
  <c r="D8" i="7"/>
  <c r="E8" i="7"/>
  <c r="F8" i="7"/>
  <c r="G8" i="7"/>
  <c r="C8" i="7"/>
  <c r="A8" i="7"/>
  <c r="C8" i="9"/>
  <c r="D8" i="9"/>
  <c r="E8" i="9"/>
  <c r="F8" i="9"/>
  <c r="G8" i="9"/>
  <c r="C65" i="9"/>
  <c r="D65" i="9"/>
  <c r="E65" i="9"/>
  <c r="F65" i="9"/>
  <c r="G65" i="9"/>
  <c r="A65" i="9"/>
  <c r="A8" i="9"/>
  <c r="D7" i="8"/>
  <c r="E7" i="8"/>
  <c r="F7" i="8"/>
  <c r="G7" i="8"/>
  <c r="H7" i="8"/>
  <c r="C7" i="8"/>
  <c r="A7" i="8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A47" i="3"/>
  <c r="A48" i="3"/>
  <c r="L23" i="4"/>
  <c r="M23" i="4"/>
  <c r="N23" i="4"/>
  <c r="O23" i="4"/>
  <c r="P23" i="4"/>
  <c r="L38" i="4"/>
  <c r="M38" i="4"/>
  <c r="N38" i="4"/>
  <c r="O38" i="4"/>
  <c r="P38" i="4"/>
  <c r="L72" i="4"/>
  <c r="M72" i="4"/>
  <c r="N72" i="4"/>
  <c r="O72" i="4"/>
  <c r="P72" i="4"/>
  <c r="L92" i="4"/>
  <c r="M92" i="4"/>
  <c r="N92" i="4"/>
  <c r="O92" i="4"/>
  <c r="P92" i="4"/>
  <c r="L79" i="4"/>
  <c r="M79" i="4"/>
  <c r="N79" i="4"/>
  <c r="O79" i="4"/>
  <c r="P79" i="4"/>
  <c r="L93" i="4"/>
  <c r="M93" i="4"/>
  <c r="N93" i="4"/>
  <c r="O93" i="4"/>
  <c r="P93" i="4"/>
  <c r="L147" i="4"/>
  <c r="M147" i="4"/>
  <c r="N147" i="4"/>
  <c r="O147" i="4"/>
  <c r="P147" i="4"/>
  <c r="L131" i="4"/>
  <c r="M131" i="4"/>
  <c r="N131" i="4"/>
  <c r="O131" i="4"/>
  <c r="P131" i="4"/>
  <c r="L126" i="4"/>
  <c r="M126" i="4"/>
  <c r="N126" i="4"/>
  <c r="O126" i="4"/>
  <c r="P126" i="4"/>
  <c r="L113" i="4"/>
  <c r="M113" i="4"/>
  <c r="N113" i="4"/>
  <c r="O113" i="4"/>
  <c r="P113" i="4"/>
  <c r="L176" i="4"/>
  <c r="M176" i="4"/>
  <c r="N176" i="4"/>
  <c r="O176" i="4"/>
  <c r="P176" i="4"/>
  <c r="L201" i="4"/>
  <c r="M201" i="4"/>
  <c r="N201" i="4"/>
  <c r="O201" i="4"/>
  <c r="P201" i="4"/>
  <c r="L182" i="4"/>
  <c r="M182" i="4"/>
  <c r="N182" i="4"/>
  <c r="O182" i="4"/>
  <c r="P182" i="4"/>
  <c r="J176" i="4"/>
  <c r="J201" i="4"/>
  <c r="J182" i="4"/>
  <c r="J23" i="4"/>
  <c r="J38" i="4"/>
  <c r="J72" i="4"/>
  <c r="J92" i="4"/>
  <c r="J79" i="4"/>
  <c r="J93" i="4"/>
  <c r="J147" i="4"/>
  <c r="J131" i="4"/>
  <c r="J126" i="4"/>
  <c r="J113" i="4"/>
  <c r="C10" i="4"/>
  <c r="D10" i="4"/>
  <c r="E10" i="4"/>
  <c r="F10" i="4"/>
  <c r="G10" i="4"/>
  <c r="C17" i="4"/>
  <c r="D17" i="4"/>
  <c r="E17" i="4"/>
  <c r="F17" i="4"/>
  <c r="G17" i="4"/>
  <c r="C61" i="4"/>
  <c r="D61" i="4"/>
  <c r="E61" i="4"/>
  <c r="F61" i="4"/>
  <c r="G61" i="4"/>
  <c r="C54" i="4"/>
  <c r="D54" i="4"/>
  <c r="E54" i="4"/>
  <c r="F54" i="4"/>
  <c r="G54" i="4"/>
  <c r="C169" i="4"/>
  <c r="D169" i="4"/>
  <c r="E169" i="4"/>
  <c r="F169" i="4"/>
  <c r="G169" i="4"/>
  <c r="C101" i="4"/>
  <c r="D101" i="4"/>
  <c r="E101" i="4"/>
  <c r="F101" i="4"/>
  <c r="G101" i="4"/>
  <c r="C154" i="4"/>
  <c r="D154" i="4"/>
  <c r="E154" i="4"/>
  <c r="F154" i="4"/>
  <c r="G154" i="4"/>
  <c r="C114" i="4"/>
  <c r="D114" i="4"/>
  <c r="E114" i="4"/>
  <c r="F114" i="4"/>
  <c r="G114" i="4"/>
  <c r="C155" i="4"/>
  <c r="D155" i="4"/>
  <c r="E155" i="4"/>
  <c r="F155" i="4"/>
  <c r="G155" i="4"/>
  <c r="C156" i="4"/>
  <c r="D156" i="4"/>
  <c r="E156" i="4"/>
  <c r="F156" i="4"/>
  <c r="G156" i="4"/>
  <c r="A156" i="4"/>
  <c r="A17" i="4"/>
  <c r="A61" i="4"/>
  <c r="A54" i="4"/>
  <c r="A169" i="4"/>
  <c r="A101" i="4"/>
  <c r="A154" i="4"/>
  <c r="A114" i="4"/>
  <c r="A155" i="4"/>
  <c r="A10" i="4"/>
  <c r="P7" i="2"/>
  <c r="P8" i="2"/>
  <c r="P9" i="2"/>
  <c r="P10" i="2"/>
  <c r="P11" i="2"/>
  <c r="P13" i="2"/>
  <c r="P14" i="2"/>
  <c r="P15" i="2"/>
  <c r="P16" i="2"/>
  <c r="P17" i="2"/>
  <c r="P18" i="2"/>
  <c r="P19" i="2"/>
  <c r="P20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6" i="2"/>
  <c r="P7" i="1"/>
  <c r="P8" i="1"/>
  <c r="P9" i="1"/>
  <c r="P10" i="1"/>
  <c r="P11" i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6" i="1"/>
  <c r="P67" i="1"/>
  <c r="P68" i="1"/>
  <c r="P69" i="1"/>
  <c r="P70" i="1"/>
  <c r="P71" i="1"/>
  <c r="P6" i="1"/>
  <c r="L38" i="5"/>
  <c r="L34" i="5"/>
  <c r="L72" i="5"/>
  <c r="L30" i="5"/>
  <c r="L78" i="5"/>
  <c r="L109" i="5"/>
  <c r="L69" i="5"/>
  <c r="L64" i="5"/>
  <c r="L94" i="5"/>
  <c r="L141" i="5"/>
  <c r="L111" i="5"/>
  <c r="L150" i="5"/>
  <c r="L115" i="5"/>
  <c r="L134" i="5"/>
  <c r="L74" i="5"/>
  <c r="J134" i="5"/>
  <c r="J38" i="5"/>
  <c r="J34" i="5"/>
  <c r="J72" i="5"/>
  <c r="J30" i="5"/>
  <c r="J78" i="5"/>
  <c r="J109" i="5"/>
  <c r="J69" i="5"/>
  <c r="J64" i="5"/>
  <c r="J94" i="5"/>
  <c r="J141" i="5"/>
  <c r="J111" i="5"/>
  <c r="J150" i="5"/>
  <c r="J115" i="5"/>
  <c r="J74" i="5"/>
  <c r="C58" i="5"/>
  <c r="D58" i="5"/>
  <c r="E58" i="5"/>
  <c r="F58" i="5"/>
  <c r="G58" i="5"/>
  <c r="C50" i="5"/>
  <c r="D50" i="5"/>
  <c r="E50" i="5"/>
  <c r="F50" i="5"/>
  <c r="G50" i="5"/>
  <c r="C22" i="5"/>
  <c r="D22" i="5"/>
  <c r="E22" i="5"/>
  <c r="F22" i="5"/>
  <c r="G22" i="5"/>
  <c r="C102" i="5"/>
  <c r="D102" i="5"/>
  <c r="E102" i="5"/>
  <c r="F102" i="5"/>
  <c r="G102" i="5"/>
  <c r="C103" i="5"/>
  <c r="D103" i="5"/>
  <c r="E103" i="5"/>
  <c r="F103" i="5"/>
  <c r="G103" i="5"/>
  <c r="C104" i="5"/>
  <c r="D104" i="5"/>
  <c r="E104" i="5"/>
  <c r="F104" i="5"/>
  <c r="G104" i="5"/>
  <c r="C105" i="5"/>
  <c r="D105" i="5"/>
  <c r="E105" i="5"/>
  <c r="F105" i="5"/>
  <c r="G105" i="5"/>
  <c r="A50" i="5"/>
  <c r="A22" i="5"/>
  <c r="A102" i="5"/>
  <c r="A103" i="5"/>
  <c r="A104" i="5"/>
  <c r="A105" i="5"/>
  <c r="A58" i="5"/>
  <c r="D2" i="6"/>
  <c r="E2" i="6"/>
  <c r="F2" i="6"/>
  <c r="G2" i="6"/>
  <c r="H2" i="6"/>
  <c r="I2" i="6"/>
  <c r="J2" i="6"/>
  <c r="K2" i="6"/>
  <c r="L2" i="6"/>
  <c r="C2" i="6"/>
  <c r="A2" i="6"/>
  <c r="D4" i="7"/>
  <c r="E4" i="7"/>
  <c r="F4" i="7"/>
  <c r="G4" i="7"/>
  <c r="C4" i="7"/>
  <c r="A4" i="7"/>
  <c r="C14" i="9"/>
  <c r="D14" i="9"/>
  <c r="E14" i="9"/>
  <c r="F14" i="9"/>
  <c r="G14" i="9"/>
  <c r="C45" i="9"/>
  <c r="D45" i="9"/>
  <c r="E45" i="9"/>
  <c r="F45" i="9"/>
  <c r="G45" i="9"/>
  <c r="C22" i="9"/>
  <c r="D22" i="9"/>
  <c r="E22" i="9"/>
  <c r="F22" i="9"/>
  <c r="G22" i="9"/>
  <c r="C64" i="9"/>
  <c r="D64" i="9"/>
  <c r="E64" i="9"/>
  <c r="F64" i="9"/>
  <c r="G64" i="9"/>
  <c r="C46" i="9"/>
  <c r="D46" i="9"/>
  <c r="E46" i="9"/>
  <c r="F46" i="9"/>
  <c r="G46" i="9"/>
  <c r="A45" i="9"/>
  <c r="A22" i="9"/>
  <c r="A64" i="9"/>
  <c r="A46" i="9"/>
  <c r="A14" i="9"/>
  <c r="C8" i="8"/>
  <c r="D8" i="8"/>
  <c r="E8" i="8"/>
  <c r="F8" i="8"/>
  <c r="G8" i="8"/>
  <c r="H8" i="8"/>
  <c r="C40" i="8"/>
  <c r="D40" i="8"/>
  <c r="E40" i="8"/>
  <c r="F40" i="8"/>
  <c r="G40" i="8"/>
  <c r="H40" i="8"/>
  <c r="C30" i="8"/>
  <c r="D30" i="8"/>
  <c r="E30" i="8"/>
  <c r="F30" i="8"/>
  <c r="G30" i="8"/>
  <c r="H30" i="8"/>
  <c r="C43" i="8"/>
  <c r="D43" i="8"/>
  <c r="E43" i="8"/>
  <c r="F43" i="8"/>
  <c r="G43" i="8"/>
  <c r="H43" i="8"/>
  <c r="C48" i="8"/>
  <c r="D48" i="8"/>
  <c r="E48" i="8"/>
  <c r="F48" i="8"/>
  <c r="G48" i="8"/>
  <c r="H48" i="8"/>
  <c r="A40" i="8"/>
  <c r="A30" i="8"/>
  <c r="A43" i="8"/>
  <c r="A48" i="8"/>
  <c r="A8" i="8"/>
  <c r="C45" i="3"/>
  <c r="D45" i="3"/>
  <c r="E45" i="3"/>
  <c r="F45" i="3"/>
  <c r="G45" i="3"/>
  <c r="H45" i="3"/>
  <c r="I45" i="3"/>
  <c r="J45" i="3"/>
  <c r="K45" i="3"/>
  <c r="L45" i="3"/>
  <c r="M45" i="3"/>
  <c r="N45" i="3"/>
  <c r="C46" i="3"/>
  <c r="D46" i="3"/>
  <c r="E46" i="3"/>
  <c r="F46" i="3"/>
  <c r="G46" i="3"/>
  <c r="H46" i="3"/>
  <c r="I46" i="3"/>
  <c r="J46" i="3"/>
  <c r="K46" i="3"/>
  <c r="L46" i="3"/>
  <c r="M46" i="3"/>
  <c r="N46" i="3"/>
  <c r="A45" i="3"/>
  <c r="A46" i="3"/>
  <c r="L18" i="4"/>
  <c r="M18" i="4"/>
  <c r="N18" i="4"/>
  <c r="O18" i="4"/>
  <c r="P18" i="4"/>
  <c r="L47" i="4"/>
  <c r="M47" i="4"/>
  <c r="N47" i="4"/>
  <c r="O47" i="4"/>
  <c r="P47" i="4"/>
  <c r="L35" i="4"/>
  <c r="M35" i="4"/>
  <c r="N35" i="4"/>
  <c r="O35" i="4"/>
  <c r="P35" i="4"/>
  <c r="L50" i="4"/>
  <c r="M50" i="4"/>
  <c r="N50" i="4"/>
  <c r="O50" i="4"/>
  <c r="P50" i="4"/>
  <c r="L68" i="4"/>
  <c r="M68" i="4"/>
  <c r="N68" i="4"/>
  <c r="O68" i="4"/>
  <c r="P68" i="4"/>
  <c r="L91" i="4"/>
  <c r="M91" i="4"/>
  <c r="N91" i="4"/>
  <c r="O91" i="4"/>
  <c r="P91" i="4"/>
  <c r="L97" i="4"/>
  <c r="M97" i="4"/>
  <c r="N97" i="4"/>
  <c r="O97" i="4"/>
  <c r="P97" i="4"/>
  <c r="L128" i="4"/>
  <c r="M128" i="4"/>
  <c r="N128" i="4"/>
  <c r="O128" i="4"/>
  <c r="P128" i="4"/>
  <c r="L134" i="4"/>
  <c r="M134" i="4"/>
  <c r="N134" i="4"/>
  <c r="O134" i="4"/>
  <c r="P134" i="4"/>
  <c r="L124" i="4"/>
  <c r="M124" i="4"/>
  <c r="N124" i="4"/>
  <c r="O124" i="4"/>
  <c r="P124" i="4"/>
  <c r="L173" i="4"/>
  <c r="M173" i="4"/>
  <c r="N173" i="4"/>
  <c r="O173" i="4"/>
  <c r="P173" i="4"/>
  <c r="L106" i="4"/>
  <c r="M106" i="4"/>
  <c r="N106" i="4"/>
  <c r="O106" i="4"/>
  <c r="P106" i="4"/>
  <c r="L174" i="4"/>
  <c r="M174" i="4"/>
  <c r="N174" i="4"/>
  <c r="O174" i="4"/>
  <c r="P174" i="4"/>
  <c r="L200" i="4"/>
  <c r="M200" i="4"/>
  <c r="N200" i="4"/>
  <c r="O200" i="4"/>
  <c r="P200" i="4"/>
  <c r="L172" i="4"/>
  <c r="M172" i="4"/>
  <c r="N172" i="4"/>
  <c r="O172" i="4"/>
  <c r="P172" i="4"/>
  <c r="L241" i="4"/>
  <c r="M241" i="4"/>
  <c r="N241" i="4"/>
  <c r="O241" i="4"/>
  <c r="P241" i="4"/>
  <c r="J47" i="4"/>
  <c r="J35" i="4"/>
  <c r="J50" i="4"/>
  <c r="J68" i="4"/>
  <c r="J91" i="4"/>
  <c r="J97" i="4"/>
  <c r="J128" i="4"/>
  <c r="J134" i="4"/>
  <c r="J124" i="4"/>
  <c r="J173" i="4"/>
  <c r="J106" i="4"/>
  <c r="J174" i="4"/>
  <c r="J200" i="4"/>
  <c r="J172" i="4"/>
  <c r="J241" i="4"/>
  <c r="J18" i="4"/>
  <c r="C8" i="4"/>
  <c r="D8" i="4"/>
  <c r="E8" i="4"/>
  <c r="F8" i="4"/>
  <c r="G8" i="4"/>
  <c r="C31" i="4"/>
  <c r="D31" i="4"/>
  <c r="E31" i="4"/>
  <c r="F31" i="4"/>
  <c r="G31" i="4"/>
  <c r="C29" i="4"/>
  <c r="D29" i="4"/>
  <c r="E29" i="4"/>
  <c r="F29" i="4"/>
  <c r="G29" i="4"/>
  <c r="C33" i="4"/>
  <c r="D33" i="4"/>
  <c r="E33" i="4"/>
  <c r="F33" i="4"/>
  <c r="G33" i="4"/>
  <c r="C95" i="4"/>
  <c r="D95" i="4"/>
  <c r="E95" i="4"/>
  <c r="F95" i="4"/>
  <c r="G95" i="4"/>
  <c r="C80" i="4"/>
  <c r="D80" i="4"/>
  <c r="E80" i="4"/>
  <c r="F80" i="4"/>
  <c r="G80" i="4"/>
  <c r="C150" i="4"/>
  <c r="D150" i="4"/>
  <c r="E150" i="4"/>
  <c r="F150" i="4"/>
  <c r="G150" i="4"/>
  <c r="C151" i="4"/>
  <c r="D151" i="4"/>
  <c r="E151" i="4"/>
  <c r="F151" i="4"/>
  <c r="G151" i="4"/>
  <c r="C152" i="4"/>
  <c r="D152" i="4"/>
  <c r="E152" i="4"/>
  <c r="F152" i="4"/>
  <c r="G152" i="4"/>
  <c r="C153" i="4"/>
  <c r="D153" i="4"/>
  <c r="E153" i="4"/>
  <c r="F153" i="4"/>
  <c r="G153" i="4"/>
  <c r="A31" i="4"/>
  <c r="A29" i="4"/>
  <c r="A33" i="4"/>
  <c r="A95" i="4"/>
  <c r="A80" i="4"/>
  <c r="A150" i="4"/>
  <c r="A151" i="4"/>
  <c r="A152" i="4"/>
  <c r="A153" i="4"/>
  <c r="A8" i="4"/>
  <c r="O7" i="2"/>
  <c r="O8" i="2"/>
  <c r="O9" i="2"/>
  <c r="O10" i="2"/>
  <c r="O11" i="2"/>
  <c r="O13" i="2"/>
  <c r="O14" i="2"/>
  <c r="O15" i="2"/>
  <c r="O16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6" i="2"/>
  <c r="O7" i="1"/>
  <c r="O8" i="1"/>
  <c r="O9" i="1"/>
  <c r="O10" i="1"/>
  <c r="O11" i="1"/>
  <c r="O13" i="1"/>
  <c r="O14" i="1"/>
  <c r="O15" i="1"/>
  <c r="O16" i="1"/>
  <c r="O17" i="1"/>
  <c r="O18" i="1"/>
  <c r="O19" i="1"/>
  <c r="O20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6" i="1"/>
  <c r="O67" i="1"/>
  <c r="O68" i="1"/>
  <c r="O69" i="1"/>
  <c r="O70" i="1"/>
  <c r="O71" i="1"/>
  <c r="O6" i="1"/>
  <c r="L58" i="5"/>
  <c r="L43" i="5"/>
  <c r="L15" i="5"/>
  <c r="L26" i="5"/>
  <c r="L193" i="5"/>
  <c r="L82" i="5"/>
  <c r="L114" i="5"/>
  <c r="L178" i="5"/>
  <c r="L105" i="5"/>
  <c r="L79" i="5"/>
  <c r="L151" i="5"/>
  <c r="L199" i="5"/>
  <c r="L157" i="5"/>
  <c r="L36" i="5"/>
  <c r="J199" i="5"/>
  <c r="J157" i="5"/>
  <c r="J58" i="5"/>
  <c r="J43" i="5"/>
  <c r="J15" i="5"/>
  <c r="J26" i="5"/>
  <c r="J193" i="5"/>
  <c r="J82" i="5"/>
  <c r="J114" i="5"/>
  <c r="J178" i="5"/>
  <c r="J105" i="5"/>
  <c r="J79" i="5"/>
  <c r="J151" i="5"/>
  <c r="J36" i="5"/>
  <c r="C64" i="5"/>
  <c r="D64" i="5"/>
  <c r="E64" i="5"/>
  <c r="F64" i="5"/>
  <c r="G64" i="5"/>
  <c r="C36" i="5"/>
  <c r="D36" i="5"/>
  <c r="E36" i="5"/>
  <c r="F36" i="5"/>
  <c r="G36" i="5"/>
  <c r="C100" i="5"/>
  <c r="D100" i="5"/>
  <c r="E100" i="5"/>
  <c r="F100" i="5"/>
  <c r="G100" i="5"/>
  <c r="C69" i="5"/>
  <c r="D69" i="5"/>
  <c r="E69" i="5"/>
  <c r="F69" i="5"/>
  <c r="G69" i="5"/>
  <c r="C101" i="5"/>
  <c r="D101" i="5"/>
  <c r="E101" i="5"/>
  <c r="F101" i="5"/>
  <c r="G101" i="5"/>
  <c r="A36" i="5"/>
  <c r="A100" i="5"/>
  <c r="A69" i="5"/>
  <c r="A101" i="5"/>
  <c r="A64" i="5"/>
  <c r="D17" i="6"/>
  <c r="E17" i="6"/>
  <c r="F17" i="6"/>
  <c r="G17" i="6"/>
  <c r="H17" i="6"/>
  <c r="I17" i="6"/>
  <c r="J17" i="6"/>
  <c r="K17" i="6"/>
  <c r="L17" i="6"/>
  <c r="C17" i="6"/>
  <c r="A17" i="6"/>
  <c r="D10" i="7"/>
  <c r="E10" i="7"/>
  <c r="F10" i="7"/>
  <c r="G10" i="7"/>
  <c r="C10" i="7"/>
  <c r="A10" i="7"/>
  <c r="C31" i="9"/>
  <c r="D31" i="9"/>
  <c r="E31" i="9"/>
  <c r="F31" i="9"/>
  <c r="G31" i="9"/>
  <c r="C11" i="9"/>
  <c r="D11" i="9"/>
  <c r="E11" i="9"/>
  <c r="F11" i="9"/>
  <c r="G11" i="9"/>
  <c r="C17" i="9"/>
  <c r="D17" i="9"/>
  <c r="E17" i="9"/>
  <c r="F17" i="9"/>
  <c r="G17" i="9"/>
  <c r="C26" i="9"/>
  <c r="D26" i="9"/>
  <c r="E26" i="9"/>
  <c r="F26" i="9"/>
  <c r="G26" i="9"/>
  <c r="C16" i="9"/>
  <c r="D16" i="9"/>
  <c r="E16" i="9"/>
  <c r="F16" i="9"/>
  <c r="G16" i="9"/>
  <c r="C50" i="9"/>
  <c r="D50" i="9"/>
  <c r="E50" i="9"/>
  <c r="F50" i="9"/>
  <c r="G50" i="9"/>
  <c r="A11" i="9"/>
  <c r="A17" i="9"/>
  <c r="A26" i="9"/>
  <c r="A16" i="9"/>
  <c r="A50" i="9"/>
  <c r="A31" i="9"/>
  <c r="C24" i="8"/>
  <c r="D24" i="8"/>
  <c r="E24" i="8"/>
  <c r="F24" i="8"/>
  <c r="G24" i="8"/>
  <c r="H24" i="8"/>
  <c r="C25" i="8"/>
  <c r="D25" i="8"/>
  <c r="E25" i="8"/>
  <c r="F25" i="8"/>
  <c r="G25" i="8"/>
  <c r="H25" i="8"/>
  <c r="C22" i="8"/>
  <c r="D22" i="8"/>
  <c r="E22" i="8"/>
  <c r="F22" i="8"/>
  <c r="G22" i="8"/>
  <c r="H22" i="8"/>
  <c r="C23" i="8"/>
  <c r="D23" i="8"/>
  <c r="E23" i="8"/>
  <c r="F23" i="8"/>
  <c r="G23" i="8"/>
  <c r="H23" i="8"/>
  <c r="A25" i="8"/>
  <c r="A22" i="8"/>
  <c r="A23" i="8"/>
  <c r="A24" i="8"/>
  <c r="C28" i="3"/>
  <c r="D28" i="3"/>
  <c r="E28" i="3"/>
  <c r="F28" i="3"/>
  <c r="G28" i="3"/>
  <c r="H28" i="3"/>
  <c r="I28" i="3"/>
  <c r="J28" i="3"/>
  <c r="K28" i="3"/>
  <c r="L28" i="3"/>
  <c r="M28" i="3"/>
  <c r="N28" i="3"/>
  <c r="C44" i="3"/>
  <c r="D44" i="3"/>
  <c r="E44" i="3"/>
  <c r="F44" i="3"/>
  <c r="G44" i="3"/>
  <c r="H44" i="3"/>
  <c r="I44" i="3"/>
  <c r="J44" i="3"/>
  <c r="K44" i="3"/>
  <c r="L44" i="3"/>
  <c r="M44" i="3"/>
  <c r="N44" i="3"/>
  <c r="A28" i="3"/>
  <c r="A44" i="3"/>
  <c r="L48" i="4"/>
  <c r="M48" i="4"/>
  <c r="N48" i="4"/>
  <c r="O48" i="4"/>
  <c r="P48" i="4"/>
  <c r="L36" i="4"/>
  <c r="M36" i="4"/>
  <c r="N36" i="4"/>
  <c r="O36" i="4"/>
  <c r="P36" i="4"/>
  <c r="L31" i="4"/>
  <c r="M31" i="4"/>
  <c r="N31" i="4"/>
  <c r="O31" i="4"/>
  <c r="P31" i="4"/>
  <c r="L30" i="4"/>
  <c r="M30" i="4"/>
  <c r="N30" i="4"/>
  <c r="O30" i="4"/>
  <c r="P30" i="4"/>
  <c r="L65" i="4"/>
  <c r="M65" i="4"/>
  <c r="N65" i="4"/>
  <c r="O65" i="4"/>
  <c r="P65" i="4"/>
  <c r="L96" i="4"/>
  <c r="M96" i="4"/>
  <c r="N96" i="4"/>
  <c r="O96" i="4"/>
  <c r="P96" i="4"/>
  <c r="L121" i="4"/>
  <c r="M121" i="4"/>
  <c r="N121" i="4"/>
  <c r="O121" i="4"/>
  <c r="P121" i="4"/>
  <c r="L155" i="4"/>
  <c r="M155" i="4"/>
  <c r="N155" i="4"/>
  <c r="O155" i="4"/>
  <c r="P155" i="4"/>
  <c r="L165" i="4"/>
  <c r="M165" i="4"/>
  <c r="N165" i="4"/>
  <c r="O165" i="4"/>
  <c r="P165" i="4"/>
  <c r="L196" i="4"/>
  <c r="M196" i="4"/>
  <c r="N196" i="4"/>
  <c r="O196" i="4"/>
  <c r="P196" i="4"/>
  <c r="L237" i="4"/>
  <c r="M237" i="4"/>
  <c r="N237" i="4"/>
  <c r="O237" i="4"/>
  <c r="P237" i="4"/>
  <c r="L175" i="4"/>
  <c r="M175" i="4"/>
  <c r="N175" i="4"/>
  <c r="O175" i="4"/>
  <c r="P175" i="4"/>
  <c r="L238" i="4"/>
  <c r="M238" i="4"/>
  <c r="N238" i="4"/>
  <c r="O238" i="4"/>
  <c r="P238" i="4"/>
  <c r="L239" i="4"/>
  <c r="M239" i="4"/>
  <c r="N239" i="4"/>
  <c r="O239" i="4"/>
  <c r="P239" i="4"/>
  <c r="L204" i="4"/>
  <c r="M204" i="4"/>
  <c r="N204" i="4"/>
  <c r="O204" i="4"/>
  <c r="P204" i="4"/>
  <c r="L240" i="4"/>
  <c r="M240" i="4"/>
  <c r="N240" i="4"/>
  <c r="O240" i="4"/>
  <c r="P240" i="4"/>
  <c r="J240" i="4"/>
  <c r="J196" i="4"/>
  <c r="J237" i="4"/>
  <c r="J175" i="4"/>
  <c r="J238" i="4"/>
  <c r="J239" i="4"/>
  <c r="J204" i="4"/>
  <c r="J36" i="4"/>
  <c r="J31" i="4"/>
  <c r="J30" i="4"/>
  <c r="J65" i="4"/>
  <c r="J96" i="4"/>
  <c r="J121" i="4"/>
  <c r="J155" i="4"/>
  <c r="J165" i="4"/>
  <c r="J48" i="4"/>
  <c r="C11" i="4"/>
  <c r="D11" i="4"/>
  <c r="E11" i="4"/>
  <c r="F11" i="4"/>
  <c r="G11" i="4"/>
  <c r="C41" i="4"/>
  <c r="D41" i="4"/>
  <c r="E41" i="4"/>
  <c r="F41" i="4"/>
  <c r="G41" i="4"/>
  <c r="C52" i="4"/>
  <c r="D52" i="4"/>
  <c r="E52" i="4"/>
  <c r="F52" i="4"/>
  <c r="G52" i="4"/>
  <c r="C56" i="4"/>
  <c r="D56" i="4"/>
  <c r="E56" i="4"/>
  <c r="F56" i="4"/>
  <c r="G56" i="4"/>
  <c r="C68" i="4"/>
  <c r="D68" i="4"/>
  <c r="E68" i="4"/>
  <c r="F68" i="4"/>
  <c r="G68" i="4"/>
  <c r="C70" i="4"/>
  <c r="D70" i="4"/>
  <c r="E70" i="4"/>
  <c r="F70" i="4"/>
  <c r="G70" i="4"/>
  <c r="C58" i="4"/>
  <c r="D58" i="4"/>
  <c r="E58" i="4"/>
  <c r="F58" i="4"/>
  <c r="G58" i="4"/>
  <c r="C85" i="4"/>
  <c r="D85" i="4"/>
  <c r="E85" i="4"/>
  <c r="F85" i="4"/>
  <c r="G85" i="4"/>
  <c r="C112" i="4"/>
  <c r="D112" i="4"/>
  <c r="E112" i="4"/>
  <c r="F112" i="4"/>
  <c r="G112" i="4"/>
  <c r="C116" i="4"/>
  <c r="D116" i="4"/>
  <c r="E116" i="4"/>
  <c r="F116" i="4"/>
  <c r="G116" i="4"/>
  <c r="C163" i="4"/>
  <c r="D163" i="4"/>
  <c r="E163" i="4"/>
  <c r="F163" i="4"/>
  <c r="G163" i="4"/>
  <c r="C149" i="4"/>
  <c r="D149" i="4"/>
  <c r="E149" i="4"/>
  <c r="F149" i="4"/>
  <c r="G149" i="4"/>
  <c r="A149" i="4"/>
  <c r="A41" i="4"/>
  <c r="A52" i="4"/>
  <c r="A56" i="4"/>
  <c r="A68" i="4"/>
  <c r="A70" i="4"/>
  <c r="A58" i="4"/>
  <c r="A85" i="4"/>
  <c r="A112" i="4"/>
  <c r="A116" i="4"/>
  <c r="A163" i="4"/>
  <c r="A11" i="4"/>
  <c r="N7" i="2"/>
  <c r="N8" i="2"/>
  <c r="N9" i="2"/>
  <c r="N10" i="2"/>
  <c r="N11" i="2"/>
  <c r="N13" i="2"/>
  <c r="N14" i="2"/>
  <c r="N15" i="2"/>
  <c r="N16" i="2"/>
  <c r="N17" i="2"/>
  <c r="N18" i="2"/>
  <c r="N19" i="2"/>
  <c r="N20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6" i="2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6" i="1"/>
  <c r="N67" i="1"/>
  <c r="N68" i="1"/>
  <c r="N69" i="1"/>
  <c r="N70" i="1"/>
  <c r="N71" i="1"/>
  <c r="N6" i="1"/>
  <c r="L22" i="5"/>
  <c r="L50" i="5"/>
  <c r="L39" i="5"/>
  <c r="L88" i="5"/>
  <c r="L93" i="5"/>
  <c r="L45" i="5"/>
  <c r="L101" i="5"/>
  <c r="L63" i="5"/>
  <c r="L119" i="5"/>
  <c r="L100" i="5"/>
  <c r="L133" i="5"/>
  <c r="L186" i="5"/>
  <c r="L84" i="5"/>
  <c r="L196" i="5"/>
  <c r="J84" i="5"/>
  <c r="J196" i="5"/>
  <c r="J22" i="5"/>
  <c r="J50" i="5"/>
  <c r="J39" i="5"/>
  <c r="J88" i="5"/>
  <c r="J93" i="5"/>
  <c r="J45" i="5"/>
  <c r="J101" i="5"/>
  <c r="J63" i="5"/>
  <c r="J119" i="5"/>
  <c r="J100" i="5"/>
  <c r="J133" i="5"/>
  <c r="J186" i="5"/>
  <c r="C40" i="5"/>
  <c r="D40" i="5"/>
  <c r="E40" i="5"/>
  <c r="F40" i="5"/>
  <c r="G40" i="5"/>
  <c r="C94" i="5"/>
  <c r="D94" i="5"/>
  <c r="E94" i="5"/>
  <c r="F94" i="5"/>
  <c r="G94" i="5"/>
  <c r="C48" i="5"/>
  <c r="D48" i="5"/>
  <c r="E48" i="5"/>
  <c r="F48" i="5"/>
  <c r="G48" i="5"/>
  <c r="C95" i="5"/>
  <c r="D95" i="5"/>
  <c r="E95" i="5"/>
  <c r="F95" i="5"/>
  <c r="G95" i="5"/>
  <c r="C96" i="5"/>
  <c r="D96" i="5"/>
  <c r="E96" i="5"/>
  <c r="F96" i="5"/>
  <c r="G96" i="5"/>
  <c r="C97" i="5"/>
  <c r="D97" i="5"/>
  <c r="E97" i="5"/>
  <c r="F97" i="5"/>
  <c r="G97" i="5"/>
  <c r="C35" i="5"/>
  <c r="D35" i="5"/>
  <c r="E35" i="5"/>
  <c r="F35" i="5"/>
  <c r="G35" i="5"/>
  <c r="C98" i="5"/>
  <c r="D98" i="5"/>
  <c r="E98" i="5"/>
  <c r="F98" i="5"/>
  <c r="G98" i="5"/>
  <c r="C99" i="5"/>
  <c r="D99" i="5"/>
  <c r="E99" i="5"/>
  <c r="F99" i="5"/>
  <c r="G99" i="5"/>
  <c r="C62" i="5"/>
  <c r="D62" i="5"/>
  <c r="E62" i="5"/>
  <c r="F62" i="5"/>
  <c r="G62" i="5"/>
  <c r="A94" i="5"/>
  <c r="A48" i="5"/>
  <c r="A95" i="5"/>
  <c r="A96" i="5"/>
  <c r="A97" i="5"/>
  <c r="A35" i="5"/>
  <c r="A98" i="5"/>
  <c r="A99" i="5"/>
  <c r="A62" i="5"/>
  <c r="A40" i="5"/>
  <c r="D3" i="6"/>
  <c r="E3" i="6"/>
  <c r="F3" i="6"/>
  <c r="G3" i="6"/>
  <c r="H3" i="6"/>
  <c r="I3" i="6"/>
  <c r="J3" i="6"/>
  <c r="K3" i="6"/>
  <c r="L3" i="6"/>
  <c r="C3" i="6"/>
  <c r="A3" i="6"/>
  <c r="D11" i="7"/>
  <c r="E11" i="7"/>
  <c r="F11" i="7"/>
  <c r="G11" i="7"/>
  <c r="C11" i="7"/>
  <c r="A11" i="7"/>
  <c r="C3" i="9"/>
  <c r="D3" i="9"/>
  <c r="E3" i="9"/>
  <c r="F3" i="9"/>
  <c r="G3" i="9"/>
  <c r="C56" i="9"/>
  <c r="D56" i="9"/>
  <c r="E56" i="9"/>
  <c r="F56" i="9"/>
  <c r="G56" i="9"/>
  <c r="C63" i="9"/>
  <c r="D63" i="9"/>
  <c r="E63" i="9"/>
  <c r="F63" i="9"/>
  <c r="G63" i="9"/>
  <c r="C57" i="9"/>
  <c r="D57" i="9"/>
  <c r="E57" i="9"/>
  <c r="F57" i="9"/>
  <c r="G57" i="9"/>
  <c r="C51" i="9"/>
  <c r="D51" i="9"/>
  <c r="E51" i="9"/>
  <c r="F51" i="9"/>
  <c r="G51" i="9"/>
  <c r="A56" i="9"/>
  <c r="A63" i="9"/>
  <c r="A57" i="9"/>
  <c r="A51" i="9"/>
  <c r="A3" i="9"/>
  <c r="C6" i="8"/>
  <c r="D6" i="8"/>
  <c r="E6" i="8"/>
  <c r="F6" i="8"/>
  <c r="G6" i="8"/>
  <c r="H6" i="8"/>
  <c r="C15" i="8"/>
  <c r="D15" i="8"/>
  <c r="E15" i="8"/>
  <c r="F15" i="8"/>
  <c r="G15" i="8"/>
  <c r="H15" i="8"/>
  <c r="A15" i="8"/>
  <c r="A6" i="8"/>
  <c r="C21" i="3"/>
  <c r="D21" i="3"/>
  <c r="E21" i="3"/>
  <c r="F21" i="3"/>
  <c r="G21" i="3"/>
  <c r="H21" i="3"/>
  <c r="I21" i="3"/>
  <c r="J21" i="3"/>
  <c r="K21" i="3"/>
  <c r="L21" i="3"/>
  <c r="M21" i="3"/>
  <c r="N21" i="3"/>
  <c r="C33" i="3"/>
  <c r="D33" i="3"/>
  <c r="E33" i="3"/>
  <c r="F33" i="3"/>
  <c r="G33" i="3"/>
  <c r="H33" i="3"/>
  <c r="I33" i="3"/>
  <c r="J33" i="3"/>
  <c r="K33" i="3"/>
  <c r="L33" i="3"/>
  <c r="M33" i="3"/>
  <c r="N33" i="3"/>
  <c r="A21" i="3"/>
  <c r="A33" i="3"/>
  <c r="L44" i="4"/>
  <c r="M44" i="4"/>
  <c r="N44" i="4"/>
  <c r="O44" i="4"/>
  <c r="P44" i="4"/>
  <c r="L59" i="4"/>
  <c r="M59" i="4"/>
  <c r="N59" i="4"/>
  <c r="O59" i="4"/>
  <c r="P59" i="4"/>
  <c r="L78" i="4"/>
  <c r="M78" i="4"/>
  <c r="N78" i="4"/>
  <c r="O78" i="4"/>
  <c r="P78" i="4"/>
  <c r="L99" i="4"/>
  <c r="M99" i="4"/>
  <c r="N99" i="4"/>
  <c r="O99" i="4"/>
  <c r="P99" i="4"/>
  <c r="L141" i="4"/>
  <c r="M141" i="4"/>
  <c r="N141" i="4"/>
  <c r="O141" i="4"/>
  <c r="P141" i="4"/>
  <c r="L105" i="4"/>
  <c r="M105" i="4"/>
  <c r="N105" i="4"/>
  <c r="O105" i="4"/>
  <c r="P105" i="4"/>
  <c r="L190" i="4"/>
  <c r="M190" i="4"/>
  <c r="N190" i="4"/>
  <c r="O190" i="4"/>
  <c r="P190" i="4"/>
  <c r="L149" i="4"/>
  <c r="M149" i="4"/>
  <c r="N149" i="4"/>
  <c r="O149" i="4"/>
  <c r="P149" i="4"/>
  <c r="L214" i="4"/>
  <c r="M214" i="4"/>
  <c r="N214" i="4"/>
  <c r="O214" i="4"/>
  <c r="P214" i="4"/>
  <c r="L212" i="4"/>
  <c r="M212" i="4"/>
  <c r="N212" i="4"/>
  <c r="O212" i="4"/>
  <c r="P212" i="4"/>
  <c r="L236" i="4"/>
  <c r="M236" i="4"/>
  <c r="N236" i="4"/>
  <c r="O236" i="4"/>
  <c r="P236" i="4"/>
  <c r="L203" i="4"/>
  <c r="M203" i="4"/>
  <c r="N203" i="4"/>
  <c r="O203" i="4"/>
  <c r="P203" i="4"/>
  <c r="L215" i="4"/>
  <c r="M215" i="4"/>
  <c r="N215" i="4"/>
  <c r="O215" i="4"/>
  <c r="P215" i="4"/>
  <c r="L160" i="4"/>
  <c r="M160" i="4"/>
  <c r="N160" i="4"/>
  <c r="O160" i="4"/>
  <c r="P160" i="4"/>
  <c r="J160" i="4"/>
  <c r="J236" i="4"/>
  <c r="J203" i="4"/>
  <c r="J215" i="4"/>
  <c r="J44" i="4"/>
  <c r="J59" i="4"/>
  <c r="J78" i="4"/>
  <c r="J99" i="4"/>
  <c r="J141" i="4"/>
  <c r="J105" i="4"/>
  <c r="J190" i="4"/>
  <c r="J149" i="4"/>
  <c r="J214" i="4"/>
  <c r="J212" i="4"/>
  <c r="C13" i="4"/>
  <c r="D13" i="4"/>
  <c r="E13" i="4"/>
  <c r="F13" i="4"/>
  <c r="G13" i="4"/>
  <c r="C15" i="4"/>
  <c r="D15" i="4"/>
  <c r="E15" i="4"/>
  <c r="F15" i="4"/>
  <c r="G15" i="4"/>
  <c r="C45" i="4"/>
  <c r="D45" i="4"/>
  <c r="E45" i="4"/>
  <c r="F45" i="4"/>
  <c r="G45" i="4"/>
  <c r="C77" i="4"/>
  <c r="D77" i="4"/>
  <c r="E77" i="4"/>
  <c r="F77" i="4"/>
  <c r="G77" i="4"/>
  <c r="C93" i="4"/>
  <c r="D93" i="4"/>
  <c r="E93" i="4"/>
  <c r="F93" i="4"/>
  <c r="G93" i="4"/>
  <c r="C166" i="4"/>
  <c r="D166" i="4"/>
  <c r="E166" i="4"/>
  <c r="F166" i="4"/>
  <c r="G166" i="4"/>
  <c r="C100" i="4"/>
  <c r="D100" i="4"/>
  <c r="E100" i="4"/>
  <c r="F100" i="4"/>
  <c r="G100" i="4"/>
  <c r="C71" i="4"/>
  <c r="D71" i="4"/>
  <c r="E71" i="4"/>
  <c r="F71" i="4"/>
  <c r="G71" i="4"/>
  <c r="C148" i="4"/>
  <c r="D148" i="4"/>
  <c r="E148" i="4"/>
  <c r="F148" i="4"/>
  <c r="G148" i="4"/>
  <c r="C53" i="4"/>
  <c r="D53" i="4"/>
  <c r="E53" i="4"/>
  <c r="F53" i="4"/>
  <c r="G53" i="4"/>
  <c r="C172" i="4"/>
  <c r="D172" i="4"/>
  <c r="E172" i="4"/>
  <c r="F172" i="4"/>
  <c r="G172" i="4"/>
  <c r="A15" i="4"/>
  <c r="A45" i="4"/>
  <c r="A77" i="4"/>
  <c r="A93" i="4"/>
  <c r="A166" i="4"/>
  <c r="A100" i="4"/>
  <c r="A71" i="4"/>
  <c r="A148" i="4"/>
  <c r="A53" i="4"/>
  <c r="A172" i="4"/>
  <c r="A13" i="4"/>
  <c r="M7" i="2"/>
  <c r="M8" i="2"/>
  <c r="M9" i="2"/>
  <c r="M10" i="2"/>
  <c r="M11" i="2"/>
  <c r="M13" i="2"/>
  <c r="M14" i="2"/>
  <c r="M15" i="2"/>
  <c r="M16" i="2"/>
  <c r="M17" i="2"/>
  <c r="M18" i="2"/>
  <c r="M19" i="2"/>
  <c r="M20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6" i="2"/>
  <c r="M7" i="1"/>
  <c r="M8" i="1"/>
  <c r="M9" i="1"/>
  <c r="M10" i="1"/>
  <c r="M11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6" i="1"/>
  <c r="M67" i="1"/>
  <c r="M68" i="1"/>
  <c r="M69" i="1"/>
  <c r="M70" i="1"/>
  <c r="M71" i="1"/>
  <c r="M6" i="1"/>
  <c r="L32" i="5"/>
  <c r="L23" i="5"/>
  <c r="L107" i="5"/>
  <c r="L110" i="5"/>
  <c r="L86" i="5"/>
  <c r="L87" i="5"/>
  <c r="L99" i="5"/>
  <c r="L123" i="5"/>
  <c r="L140" i="5"/>
  <c r="L201" i="5"/>
  <c r="L148" i="5"/>
  <c r="L146" i="5"/>
  <c r="J146" i="5"/>
  <c r="J140" i="5"/>
  <c r="J201" i="5"/>
  <c r="J148" i="5"/>
  <c r="J32" i="5"/>
  <c r="J23" i="5"/>
  <c r="J107" i="5"/>
  <c r="J110" i="5"/>
  <c r="J86" i="5"/>
  <c r="J87" i="5"/>
  <c r="J99" i="5"/>
  <c r="J123" i="5"/>
  <c r="C45" i="5"/>
  <c r="D45" i="5"/>
  <c r="E45" i="5"/>
  <c r="F45" i="5"/>
  <c r="G45" i="5"/>
  <c r="C49" i="5"/>
  <c r="D49" i="5"/>
  <c r="E49" i="5"/>
  <c r="F49" i="5"/>
  <c r="G49" i="5"/>
  <c r="C43" i="5"/>
  <c r="D43" i="5"/>
  <c r="E43" i="5"/>
  <c r="F43" i="5"/>
  <c r="G43" i="5"/>
  <c r="C54" i="5"/>
  <c r="D54" i="5"/>
  <c r="E54" i="5"/>
  <c r="F54" i="5"/>
  <c r="G54" i="5"/>
  <c r="C93" i="5"/>
  <c r="D93" i="5"/>
  <c r="E93" i="5"/>
  <c r="F93" i="5"/>
  <c r="G93" i="5"/>
  <c r="C44" i="5"/>
  <c r="D44" i="5"/>
  <c r="E44" i="5"/>
  <c r="F44" i="5"/>
  <c r="G44" i="5"/>
  <c r="C68" i="5"/>
  <c r="D68" i="5"/>
  <c r="E68" i="5"/>
  <c r="F68" i="5"/>
  <c r="G68" i="5"/>
  <c r="C25" i="5"/>
  <c r="D25" i="5"/>
  <c r="E25" i="5"/>
  <c r="F25" i="5"/>
  <c r="G25" i="5"/>
  <c r="A49" i="5"/>
  <c r="A43" i="5"/>
  <c r="A54" i="5"/>
  <c r="A93" i="5"/>
  <c r="A44" i="5"/>
  <c r="A68" i="5"/>
  <c r="A25" i="5"/>
  <c r="A45" i="5"/>
  <c r="D4" i="6"/>
  <c r="E4" i="6"/>
  <c r="F4" i="6"/>
  <c r="G4" i="6"/>
  <c r="H4" i="6"/>
  <c r="I4" i="6"/>
  <c r="J4" i="6"/>
  <c r="K4" i="6"/>
  <c r="L4" i="6"/>
  <c r="C4" i="6"/>
  <c r="A4" i="6"/>
  <c r="D9" i="7"/>
  <c r="E9" i="7"/>
  <c r="F9" i="7"/>
  <c r="G9" i="7"/>
  <c r="C9" i="7"/>
  <c r="A9" i="7"/>
  <c r="C5" i="9"/>
  <c r="D5" i="9"/>
  <c r="E5" i="9"/>
  <c r="F5" i="9"/>
  <c r="G5" i="9"/>
  <c r="C44" i="9"/>
  <c r="D44" i="9"/>
  <c r="E44" i="9"/>
  <c r="F44" i="9"/>
  <c r="G44" i="9"/>
  <c r="C55" i="9"/>
  <c r="D55" i="9"/>
  <c r="E55" i="9"/>
  <c r="F55" i="9"/>
  <c r="G55" i="9"/>
  <c r="C62" i="9"/>
  <c r="D62" i="9"/>
  <c r="E62" i="9"/>
  <c r="F62" i="9"/>
  <c r="G62" i="9"/>
  <c r="A44" i="9"/>
  <c r="A55" i="9"/>
  <c r="A62" i="9"/>
  <c r="A5" i="9"/>
  <c r="C11" i="8"/>
  <c r="D11" i="8"/>
  <c r="E11" i="8"/>
  <c r="F11" i="8"/>
  <c r="G11" i="8"/>
  <c r="H11" i="8"/>
  <c r="C21" i="8"/>
  <c r="D21" i="8"/>
  <c r="E21" i="8"/>
  <c r="F21" i="8"/>
  <c r="G21" i="8"/>
  <c r="H21" i="8"/>
  <c r="C28" i="8"/>
  <c r="D28" i="8"/>
  <c r="E28" i="8"/>
  <c r="F28" i="8"/>
  <c r="G28" i="8"/>
  <c r="H28" i="8"/>
  <c r="C26" i="8"/>
  <c r="D26" i="8"/>
  <c r="E26" i="8"/>
  <c r="F26" i="8"/>
  <c r="G26" i="8"/>
  <c r="H26" i="8"/>
  <c r="A21" i="8"/>
  <c r="A28" i="8"/>
  <c r="A26" i="8"/>
  <c r="A11" i="8"/>
  <c r="C23" i="3"/>
  <c r="D23" i="3"/>
  <c r="E23" i="3"/>
  <c r="F23" i="3"/>
  <c r="G23" i="3"/>
  <c r="H23" i="3"/>
  <c r="I23" i="3"/>
  <c r="J23" i="3"/>
  <c r="K23" i="3"/>
  <c r="L23" i="3"/>
  <c r="M23" i="3"/>
  <c r="N23" i="3"/>
  <c r="C43" i="3"/>
  <c r="D43" i="3"/>
  <c r="E43" i="3"/>
  <c r="F43" i="3"/>
  <c r="G43" i="3"/>
  <c r="H43" i="3"/>
  <c r="I43" i="3"/>
  <c r="J43" i="3"/>
  <c r="K43" i="3"/>
  <c r="L43" i="3"/>
  <c r="M43" i="3"/>
  <c r="N43" i="3"/>
  <c r="A23" i="3"/>
  <c r="A43" i="3"/>
  <c r="L17" i="4"/>
  <c r="M17" i="4"/>
  <c r="N17" i="4"/>
  <c r="O17" i="4"/>
  <c r="P17" i="4"/>
  <c r="L41" i="4"/>
  <c r="M41" i="4"/>
  <c r="N41" i="4"/>
  <c r="O41" i="4"/>
  <c r="P41" i="4"/>
  <c r="L56" i="4"/>
  <c r="M56" i="4"/>
  <c r="N56" i="4"/>
  <c r="O56" i="4"/>
  <c r="P56" i="4"/>
  <c r="L64" i="4"/>
  <c r="M64" i="4"/>
  <c r="N64" i="4"/>
  <c r="O64" i="4"/>
  <c r="P64" i="4"/>
  <c r="L74" i="4"/>
  <c r="M74" i="4"/>
  <c r="N74" i="4"/>
  <c r="O74" i="4"/>
  <c r="P74" i="4"/>
  <c r="L88" i="4"/>
  <c r="M88" i="4"/>
  <c r="N88" i="4"/>
  <c r="O88" i="4"/>
  <c r="P88" i="4"/>
  <c r="L120" i="4"/>
  <c r="M120" i="4"/>
  <c r="N120" i="4"/>
  <c r="O120" i="4"/>
  <c r="P120" i="4"/>
  <c r="L112" i="4"/>
  <c r="M112" i="4"/>
  <c r="N112" i="4"/>
  <c r="O112" i="4"/>
  <c r="P112" i="4"/>
  <c r="L156" i="4"/>
  <c r="M156" i="4"/>
  <c r="N156" i="4"/>
  <c r="O156" i="4"/>
  <c r="P156" i="4"/>
  <c r="L153" i="4"/>
  <c r="M153" i="4"/>
  <c r="N153" i="4"/>
  <c r="O153" i="4"/>
  <c r="P153" i="4"/>
  <c r="L143" i="4"/>
  <c r="M143" i="4"/>
  <c r="N143" i="4"/>
  <c r="O143" i="4"/>
  <c r="P143" i="4"/>
  <c r="L171" i="4"/>
  <c r="M171" i="4"/>
  <c r="N171" i="4"/>
  <c r="O171" i="4"/>
  <c r="P171" i="4"/>
  <c r="L184" i="4"/>
  <c r="M184" i="4"/>
  <c r="N184" i="4"/>
  <c r="O184" i="4"/>
  <c r="P184" i="4"/>
  <c r="L221" i="4"/>
  <c r="M221" i="4"/>
  <c r="N221" i="4"/>
  <c r="O221" i="4"/>
  <c r="P221" i="4"/>
  <c r="L199" i="4"/>
  <c r="M199" i="4"/>
  <c r="N199" i="4"/>
  <c r="O199" i="4"/>
  <c r="P199" i="4"/>
  <c r="J221" i="4"/>
  <c r="J199" i="4"/>
  <c r="J41" i="4"/>
  <c r="J56" i="4"/>
  <c r="J64" i="4"/>
  <c r="J74" i="4"/>
  <c r="J88" i="4"/>
  <c r="J120" i="4"/>
  <c r="J112" i="4"/>
  <c r="J156" i="4"/>
  <c r="J153" i="4"/>
  <c r="J143" i="4"/>
  <c r="J171" i="4"/>
  <c r="J184" i="4"/>
  <c r="J17" i="4"/>
  <c r="C24" i="4"/>
  <c r="D24" i="4"/>
  <c r="E24" i="4"/>
  <c r="F24" i="4"/>
  <c r="G24" i="4"/>
  <c r="C28" i="4"/>
  <c r="D28" i="4"/>
  <c r="E28" i="4"/>
  <c r="F28" i="4"/>
  <c r="G28" i="4"/>
  <c r="C44" i="4"/>
  <c r="D44" i="4"/>
  <c r="E44" i="4"/>
  <c r="F44" i="4"/>
  <c r="G44" i="4"/>
  <c r="C55" i="4"/>
  <c r="D55" i="4"/>
  <c r="E55" i="4"/>
  <c r="F55" i="4"/>
  <c r="G55" i="4"/>
  <c r="C65" i="4"/>
  <c r="D65" i="4"/>
  <c r="E65" i="4"/>
  <c r="F65" i="4"/>
  <c r="G65" i="4"/>
  <c r="C89" i="4"/>
  <c r="D89" i="4"/>
  <c r="E89" i="4"/>
  <c r="F89" i="4"/>
  <c r="G89" i="4"/>
  <c r="C146" i="4"/>
  <c r="D146" i="4"/>
  <c r="E146" i="4"/>
  <c r="F146" i="4"/>
  <c r="G146" i="4"/>
  <c r="C113" i="4"/>
  <c r="D113" i="4"/>
  <c r="E113" i="4"/>
  <c r="F113" i="4"/>
  <c r="G113" i="4"/>
  <c r="C147" i="4"/>
  <c r="D147" i="4"/>
  <c r="E147" i="4"/>
  <c r="F147" i="4"/>
  <c r="G147" i="4"/>
  <c r="A24" i="4"/>
  <c r="A28" i="4"/>
  <c r="A44" i="4"/>
  <c r="A55" i="4"/>
  <c r="A65" i="4"/>
  <c r="A89" i="4"/>
  <c r="A146" i="4"/>
  <c r="A113" i="4"/>
  <c r="A147" i="4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6" i="2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6" i="1"/>
  <c r="L67" i="1"/>
  <c r="L68" i="1"/>
  <c r="L69" i="1"/>
  <c r="L70" i="1"/>
  <c r="L71" i="1"/>
  <c r="L6" i="1"/>
  <c r="L41" i="5"/>
  <c r="L182" i="5"/>
  <c r="L62" i="5"/>
  <c r="L66" i="5"/>
  <c r="L138" i="5"/>
  <c r="L90" i="5"/>
  <c r="L53" i="5"/>
  <c r="L162" i="5"/>
  <c r="L104" i="5"/>
  <c r="J41" i="5"/>
  <c r="J182" i="5"/>
  <c r="J62" i="5"/>
  <c r="J66" i="5"/>
  <c r="J138" i="5"/>
  <c r="J90" i="5"/>
  <c r="J53" i="5"/>
  <c r="J162" i="5"/>
  <c r="J104" i="5"/>
  <c r="C89" i="5"/>
  <c r="D89" i="5"/>
  <c r="E89" i="5"/>
  <c r="F89" i="5"/>
  <c r="G89" i="5"/>
  <c r="C10" i="5"/>
  <c r="D10" i="5"/>
  <c r="E10" i="5"/>
  <c r="F10" i="5"/>
  <c r="G10" i="5"/>
  <c r="C90" i="5"/>
  <c r="D90" i="5"/>
  <c r="E90" i="5"/>
  <c r="F90" i="5"/>
  <c r="G90" i="5"/>
  <c r="C91" i="5"/>
  <c r="D91" i="5"/>
  <c r="E91" i="5"/>
  <c r="F91" i="5"/>
  <c r="G91" i="5"/>
  <c r="C70" i="5"/>
  <c r="D70" i="5"/>
  <c r="E70" i="5"/>
  <c r="F70" i="5"/>
  <c r="G70" i="5"/>
  <c r="C31" i="5"/>
  <c r="D31" i="5"/>
  <c r="E31" i="5"/>
  <c r="F31" i="5"/>
  <c r="G31" i="5"/>
  <c r="C92" i="5"/>
  <c r="D92" i="5"/>
  <c r="E92" i="5"/>
  <c r="F92" i="5"/>
  <c r="G92" i="5"/>
  <c r="A10" i="5"/>
  <c r="A90" i="5"/>
  <c r="A91" i="5"/>
  <c r="A70" i="5"/>
  <c r="A31" i="5"/>
  <c r="A92" i="5"/>
  <c r="A89" i="5"/>
  <c r="D11" i="6"/>
  <c r="E11" i="6"/>
  <c r="F11" i="6"/>
  <c r="G11" i="6"/>
  <c r="H11" i="6"/>
  <c r="I11" i="6"/>
  <c r="J11" i="6"/>
  <c r="K11" i="6"/>
  <c r="L11" i="6"/>
  <c r="C11" i="6"/>
  <c r="A11" i="6"/>
  <c r="D3" i="7"/>
  <c r="E3" i="7"/>
  <c r="F3" i="7"/>
  <c r="G3" i="7"/>
  <c r="C3" i="7"/>
  <c r="A3" i="7"/>
  <c r="C7" i="9"/>
  <c r="D7" i="9"/>
  <c r="E7" i="9"/>
  <c r="F7" i="9"/>
  <c r="G7" i="9"/>
  <c r="C29" i="9"/>
  <c r="D29" i="9"/>
  <c r="E29" i="9"/>
  <c r="F29" i="9"/>
  <c r="G29" i="9"/>
  <c r="C12" i="9"/>
  <c r="D12" i="9"/>
  <c r="E12" i="9"/>
  <c r="F12" i="9"/>
  <c r="G12" i="9"/>
  <c r="A29" i="9"/>
  <c r="A12" i="9"/>
  <c r="A7" i="9"/>
  <c r="C3" i="8"/>
  <c r="D3" i="8"/>
  <c r="E3" i="8"/>
  <c r="F3" i="8"/>
  <c r="G3" i="8"/>
  <c r="H3" i="8"/>
  <c r="C38" i="8"/>
  <c r="D38" i="8"/>
  <c r="E38" i="8"/>
  <c r="F38" i="8"/>
  <c r="G38" i="8"/>
  <c r="H38" i="8"/>
  <c r="C37" i="8"/>
  <c r="D37" i="8"/>
  <c r="E37" i="8"/>
  <c r="F37" i="8"/>
  <c r="G37" i="8"/>
  <c r="H37" i="8"/>
  <c r="A38" i="8"/>
  <c r="A37" i="8"/>
  <c r="A3" i="8"/>
  <c r="C19" i="3"/>
  <c r="D19" i="3"/>
  <c r="E19" i="3"/>
  <c r="F19" i="3"/>
  <c r="G19" i="3"/>
  <c r="H19" i="3"/>
  <c r="I19" i="3"/>
  <c r="J19" i="3"/>
  <c r="K19" i="3"/>
  <c r="L19" i="3"/>
  <c r="M19" i="3"/>
  <c r="N19" i="3"/>
  <c r="C41" i="3"/>
  <c r="D41" i="3"/>
  <c r="E41" i="3"/>
  <c r="F41" i="3"/>
  <c r="G41" i="3"/>
  <c r="H41" i="3"/>
  <c r="I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A19" i="3"/>
  <c r="A41" i="3"/>
  <c r="A42" i="3"/>
  <c r="L22" i="4"/>
  <c r="M22" i="4"/>
  <c r="N22" i="4"/>
  <c r="O22" i="4"/>
  <c r="P22" i="4"/>
  <c r="L43" i="4"/>
  <c r="M43" i="4"/>
  <c r="N43" i="4"/>
  <c r="O43" i="4"/>
  <c r="P43" i="4"/>
  <c r="L71" i="4"/>
  <c r="M71" i="4"/>
  <c r="N71" i="4"/>
  <c r="O71" i="4"/>
  <c r="P71" i="4"/>
  <c r="L85" i="4"/>
  <c r="M85" i="4"/>
  <c r="N85" i="4"/>
  <c r="O85" i="4"/>
  <c r="P85" i="4"/>
  <c r="L75" i="4"/>
  <c r="M75" i="4"/>
  <c r="N75" i="4"/>
  <c r="O75" i="4"/>
  <c r="P75" i="4"/>
  <c r="L178" i="4"/>
  <c r="M178" i="4"/>
  <c r="N178" i="4"/>
  <c r="O178" i="4"/>
  <c r="P178" i="4"/>
  <c r="L218" i="4"/>
  <c r="M218" i="4"/>
  <c r="N218" i="4"/>
  <c r="O218" i="4"/>
  <c r="P218" i="4"/>
  <c r="L194" i="4"/>
  <c r="M194" i="4"/>
  <c r="N194" i="4"/>
  <c r="O194" i="4"/>
  <c r="P194" i="4"/>
  <c r="L205" i="4"/>
  <c r="M205" i="4"/>
  <c r="N205" i="4"/>
  <c r="O205" i="4"/>
  <c r="P205" i="4"/>
  <c r="L219" i="4"/>
  <c r="M219" i="4"/>
  <c r="N219" i="4"/>
  <c r="O219" i="4"/>
  <c r="P219" i="4"/>
  <c r="J194" i="4"/>
  <c r="J205" i="4"/>
  <c r="J219" i="4"/>
  <c r="J22" i="4"/>
  <c r="J43" i="4"/>
  <c r="J71" i="4"/>
  <c r="J85" i="4"/>
  <c r="J75" i="4"/>
  <c r="J178" i="4"/>
  <c r="J218" i="4"/>
  <c r="C12" i="4"/>
  <c r="D12" i="4"/>
  <c r="E12" i="4"/>
  <c r="F12" i="4"/>
  <c r="G12" i="4"/>
  <c r="C26" i="4"/>
  <c r="D26" i="4"/>
  <c r="E26" i="4"/>
  <c r="F26" i="4"/>
  <c r="G26" i="4"/>
  <c r="C38" i="4"/>
  <c r="D38" i="4"/>
  <c r="E38" i="4"/>
  <c r="F38" i="4"/>
  <c r="G38" i="4"/>
  <c r="C67" i="4"/>
  <c r="D67" i="4"/>
  <c r="E67" i="4"/>
  <c r="F67" i="4"/>
  <c r="G67" i="4"/>
  <c r="C82" i="4"/>
  <c r="D82" i="4"/>
  <c r="E82" i="4"/>
  <c r="F82" i="4"/>
  <c r="G82" i="4"/>
  <c r="C62" i="4"/>
  <c r="D62" i="4"/>
  <c r="E62" i="4"/>
  <c r="F62" i="4"/>
  <c r="G62" i="4"/>
  <c r="C140" i="4"/>
  <c r="D140" i="4"/>
  <c r="E140" i="4"/>
  <c r="F140" i="4"/>
  <c r="G140" i="4"/>
  <c r="C141" i="4"/>
  <c r="D141" i="4"/>
  <c r="E141" i="4"/>
  <c r="F141" i="4"/>
  <c r="G141" i="4"/>
  <c r="C142" i="4"/>
  <c r="D142" i="4"/>
  <c r="E142" i="4"/>
  <c r="F142" i="4"/>
  <c r="G142" i="4"/>
  <c r="C143" i="4"/>
  <c r="D143" i="4"/>
  <c r="E143" i="4"/>
  <c r="F143" i="4"/>
  <c r="G143" i="4"/>
  <c r="C144" i="4"/>
  <c r="D144" i="4"/>
  <c r="E144" i="4"/>
  <c r="F144" i="4"/>
  <c r="G144" i="4"/>
  <c r="C145" i="4"/>
  <c r="D145" i="4"/>
  <c r="E145" i="4"/>
  <c r="F145" i="4"/>
  <c r="G145" i="4"/>
  <c r="A26" i="4"/>
  <c r="A38" i="4"/>
  <c r="A67" i="4"/>
  <c r="A82" i="4"/>
  <c r="A62" i="4"/>
  <c r="A140" i="4"/>
  <c r="A141" i="4"/>
  <c r="A142" i="4"/>
  <c r="A143" i="4"/>
  <c r="A144" i="4"/>
  <c r="A145" i="4"/>
  <c r="A12" i="4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6" i="2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6" i="1"/>
  <c r="K67" i="1"/>
  <c r="K68" i="1"/>
  <c r="K69" i="1"/>
  <c r="K70" i="1"/>
  <c r="K71" i="1"/>
  <c r="K6" i="1"/>
  <c r="L18" i="5"/>
  <c r="L21" i="5"/>
  <c r="L164" i="5"/>
  <c r="L139" i="5"/>
  <c r="L147" i="5"/>
  <c r="L98" i="5"/>
  <c r="L77" i="5"/>
  <c r="L191" i="5"/>
  <c r="J191" i="5"/>
  <c r="J18" i="5"/>
  <c r="J21" i="5"/>
  <c r="J164" i="5"/>
  <c r="J139" i="5"/>
  <c r="J147" i="5"/>
  <c r="J98" i="5"/>
  <c r="J77" i="5"/>
  <c r="C16" i="5"/>
  <c r="D16" i="5"/>
  <c r="E16" i="5"/>
  <c r="F16" i="5"/>
  <c r="G16" i="5"/>
  <c r="C13" i="5"/>
  <c r="D13" i="5"/>
  <c r="E13" i="5"/>
  <c r="F13" i="5"/>
  <c r="G13" i="5"/>
  <c r="C53" i="5"/>
  <c r="D53" i="5"/>
  <c r="E53" i="5"/>
  <c r="F53" i="5"/>
  <c r="G53" i="5"/>
  <c r="C21" i="5"/>
  <c r="D21" i="5"/>
  <c r="E21" i="5"/>
  <c r="F21" i="5"/>
  <c r="G21" i="5"/>
  <c r="C72" i="5"/>
  <c r="D72" i="5"/>
  <c r="E72" i="5"/>
  <c r="F72" i="5"/>
  <c r="G72" i="5"/>
  <c r="C55" i="5"/>
  <c r="D55" i="5"/>
  <c r="E55" i="5"/>
  <c r="F55" i="5"/>
  <c r="G55" i="5"/>
  <c r="C87" i="5"/>
  <c r="D87" i="5"/>
  <c r="E87" i="5"/>
  <c r="F87" i="5"/>
  <c r="G87" i="5"/>
  <c r="C75" i="5"/>
  <c r="D75" i="5"/>
  <c r="E75" i="5"/>
  <c r="F75" i="5"/>
  <c r="G75" i="5"/>
  <c r="C88" i="5"/>
  <c r="D88" i="5"/>
  <c r="E88" i="5"/>
  <c r="F88" i="5"/>
  <c r="G88" i="5"/>
  <c r="A13" i="5"/>
  <c r="A53" i="5"/>
  <c r="A21" i="5"/>
  <c r="A72" i="5"/>
  <c r="A55" i="5"/>
  <c r="A87" i="5"/>
  <c r="A75" i="5"/>
  <c r="A88" i="5"/>
  <c r="A16" i="5"/>
  <c r="D6" i="6"/>
  <c r="E6" i="6"/>
  <c r="F6" i="6"/>
  <c r="G6" i="6"/>
  <c r="H6" i="6"/>
  <c r="I6" i="6"/>
  <c r="J6" i="6"/>
  <c r="K6" i="6"/>
  <c r="L6" i="6"/>
  <c r="C6" i="6"/>
  <c r="A6" i="6"/>
  <c r="D12" i="7"/>
  <c r="E12" i="7"/>
  <c r="F12" i="7"/>
  <c r="G12" i="7"/>
  <c r="C12" i="7"/>
  <c r="A12" i="7"/>
  <c r="C34" i="9"/>
  <c r="D34" i="9"/>
  <c r="E34" i="9"/>
  <c r="F34" i="9"/>
  <c r="G34" i="9"/>
  <c r="C35" i="9"/>
  <c r="D35" i="9"/>
  <c r="E35" i="9"/>
  <c r="F35" i="9"/>
  <c r="G35" i="9"/>
  <c r="C28" i="9"/>
  <c r="D28" i="9"/>
  <c r="E28" i="9"/>
  <c r="F28" i="9"/>
  <c r="G28" i="9"/>
  <c r="C41" i="9"/>
  <c r="D41" i="9"/>
  <c r="E41" i="9"/>
  <c r="F41" i="9"/>
  <c r="G41" i="9"/>
  <c r="C39" i="9"/>
  <c r="D39" i="9"/>
  <c r="E39" i="9"/>
  <c r="F39" i="9"/>
  <c r="G39" i="9"/>
  <c r="A35" i="9"/>
  <c r="A28" i="9"/>
  <c r="A41" i="9"/>
  <c r="A39" i="9"/>
  <c r="A34" i="9"/>
  <c r="C18" i="8"/>
  <c r="D18" i="8"/>
  <c r="E18" i="8"/>
  <c r="F18" i="8"/>
  <c r="G18" i="8"/>
  <c r="H18" i="8"/>
  <c r="C31" i="8"/>
  <c r="D31" i="8"/>
  <c r="E31" i="8"/>
  <c r="F31" i="8"/>
  <c r="G31" i="8"/>
  <c r="H31" i="8"/>
  <c r="C33" i="8"/>
  <c r="D33" i="8"/>
  <c r="E33" i="8"/>
  <c r="F33" i="8"/>
  <c r="G33" i="8"/>
  <c r="H33" i="8"/>
  <c r="C49" i="8"/>
  <c r="D49" i="8"/>
  <c r="E49" i="8"/>
  <c r="F49" i="8"/>
  <c r="G49" i="8"/>
  <c r="H49" i="8"/>
  <c r="A31" i="8"/>
  <c r="A33" i="8"/>
  <c r="A49" i="8"/>
  <c r="A18" i="8"/>
  <c r="C25" i="3"/>
  <c r="D25" i="3"/>
  <c r="E25" i="3"/>
  <c r="F25" i="3"/>
  <c r="G25" i="3"/>
  <c r="H25" i="3"/>
  <c r="I25" i="3"/>
  <c r="J25" i="3"/>
  <c r="K25" i="3"/>
  <c r="L25" i="3"/>
  <c r="M25" i="3"/>
  <c r="N25" i="3"/>
  <c r="A25" i="3"/>
  <c r="L29" i="4"/>
  <c r="M29" i="4"/>
  <c r="N29" i="4"/>
  <c r="O29" i="4"/>
  <c r="P29" i="4"/>
  <c r="L77" i="4"/>
  <c r="M77" i="4"/>
  <c r="N77" i="4"/>
  <c r="O77" i="4"/>
  <c r="P77" i="4"/>
  <c r="L55" i="4"/>
  <c r="M55" i="4"/>
  <c r="N55" i="4"/>
  <c r="O55" i="4"/>
  <c r="P55" i="4"/>
  <c r="L52" i="4"/>
  <c r="M52" i="4"/>
  <c r="N52" i="4"/>
  <c r="O52" i="4"/>
  <c r="P52" i="4"/>
  <c r="L76" i="4"/>
  <c r="M76" i="4"/>
  <c r="N76" i="4"/>
  <c r="O76" i="4"/>
  <c r="P76" i="4"/>
  <c r="L103" i="4"/>
  <c r="M103" i="4"/>
  <c r="N103" i="4"/>
  <c r="O103" i="4"/>
  <c r="P103" i="4"/>
  <c r="L114" i="4"/>
  <c r="M114" i="4"/>
  <c r="N114" i="4"/>
  <c r="O114" i="4"/>
  <c r="P114" i="4"/>
  <c r="L110" i="4"/>
  <c r="M110" i="4"/>
  <c r="N110" i="4"/>
  <c r="O110" i="4"/>
  <c r="P110" i="4"/>
  <c r="L109" i="4"/>
  <c r="M109" i="4"/>
  <c r="N109" i="4"/>
  <c r="O109" i="4"/>
  <c r="P109" i="4"/>
  <c r="L159" i="4"/>
  <c r="M159" i="4"/>
  <c r="N159" i="4"/>
  <c r="O159" i="4"/>
  <c r="P159" i="4"/>
  <c r="L188" i="4"/>
  <c r="M188" i="4"/>
  <c r="N188" i="4"/>
  <c r="O188" i="4"/>
  <c r="P188" i="4"/>
  <c r="L234" i="4"/>
  <c r="M234" i="4"/>
  <c r="N234" i="4"/>
  <c r="O234" i="4"/>
  <c r="P234" i="4"/>
  <c r="L209" i="4"/>
  <c r="M209" i="4"/>
  <c r="N209" i="4"/>
  <c r="O209" i="4"/>
  <c r="P209" i="4"/>
  <c r="L235" i="4"/>
  <c r="M235" i="4"/>
  <c r="N235" i="4"/>
  <c r="O235" i="4"/>
  <c r="P235" i="4"/>
  <c r="J209" i="4"/>
  <c r="J235" i="4"/>
  <c r="J159" i="4"/>
  <c r="J188" i="4"/>
  <c r="J234" i="4"/>
  <c r="J29" i="4"/>
  <c r="J77" i="4"/>
  <c r="J55" i="4"/>
  <c r="J52" i="4"/>
  <c r="J76" i="4"/>
  <c r="J103" i="4"/>
  <c r="J114" i="4"/>
  <c r="J110" i="4"/>
  <c r="J109" i="4"/>
  <c r="C20" i="4"/>
  <c r="D20" i="4"/>
  <c r="E20" i="4"/>
  <c r="F20" i="4"/>
  <c r="G20" i="4"/>
  <c r="C43" i="4"/>
  <c r="D43" i="4"/>
  <c r="E43" i="4"/>
  <c r="F43" i="4"/>
  <c r="G43" i="4"/>
  <c r="C136" i="4"/>
  <c r="D136" i="4"/>
  <c r="E136" i="4"/>
  <c r="F136" i="4"/>
  <c r="G136" i="4"/>
  <c r="C137" i="4"/>
  <c r="D137" i="4"/>
  <c r="E137" i="4"/>
  <c r="F137" i="4"/>
  <c r="G137" i="4"/>
  <c r="C117" i="4"/>
  <c r="D117" i="4"/>
  <c r="E117" i="4"/>
  <c r="F117" i="4"/>
  <c r="G117" i="4"/>
  <c r="C94" i="4"/>
  <c r="D94" i="4"/>
  <c r="E94" i="4"/>
  <c r="F94" i="4"/>
  <c r="G94" i="4"/>
  <c r="C103" i="4"/>
  <c r="D103" i="4"/>
  <c r="E103" i="4"/>
  <c r="F103" i="4"/>
  <c r="G103" i="4"/>
  <c r="C138" i="4"/>
  <c r="D138" i="4"/>
  <c r="E138" i="4"/>
  <c r="F138" i="4"/>
  <c r="G138" i="4"/>
  <c r="C96" i="4"/>
  <c r="D96" i="4"/>
  <c r="E96" i="4"/>
  <c r="F96" i="4"/>
  <c r="G96" i="4"/>
  <c r="C139" i="4"/>
  <c r="D139" i="4"/>
  <c r="E139" i="4"/>
  <c r="F139" i="4"/>
  <c r="G139" i="4"/>
  <c r="A20" i="4"/>
  <c r="A43" i="4"/>
  <c r="A136" i="4"/>
  <c r="A137" i="4"/>
  <c r="A117" i="4"/>
  <c r="A94" i="4"/>
  <c r="A103" i="4"/>
  <c r="A138" i="4"/>
  <c r="A96" i="4"/>
  <c r="A139" i="4"/>
  <c r="J7" i="2"/>
  <c r="J8" i="2"/>
  <c r="J9" i="2"/>
  <c r="J10" i="2"/>
  <c r="J11" i="2"/>
  <c r="J13" i="2"/>
  <c r="J14" i="2"/>
  <c r="J15" i="2"/>
  <c r="J16" i="2"/>
  <c r="J17" i="2"/>
  <c r="J18" i="2"/>
  <c r="J19" i="2"/>
  <c r="J20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6" i="2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6" i="1"/>
  <c r="J67" i="1"/>
  <c r="J68" i="1"/>
  <c r="J69" i="1"/>
  <c r="J70" i="1"/>
  <c r="J71" i="1"/>
  <c r="J6" i="1"/>
  <c r="L159" i="5"/>
  <c r="L188" i="5"/>
  <c r="L158" i="5"/>
  <c r="L116" i="5"/>
  <c r="L113" i="5"/>
  <c r="L154" i="5"/>
  <c r="L180" i="5"/>
  <c r="L89" i="5"/>
  <c r="L203" i="5"/>
  <c r="L35" i="5"/>
  <c r="J203" i="5"/>
  <c r="J159" i="5"/>
  <c r="J188" i="5"/>
  <c r="J158" i="5"/>
  <c r="J116" i="5"/>
  <c r="J113" i="5"/>
  <c r="J154" i="5"/>
  <c r="J180" i="5"/>
  <c r="J89" i="5"/>
  <c r="J35" i="5"/>
  <c r="C51" i="5"/>
  <c r="D51" i="5"/>
  <c r="E51" i="5"/>
  <c r="F51" i="5"/>
  <c r="G51" i="5"/>
  <c r="C12" i="5"/>
  <c r="D12" i="5"/>
  <c r="E12" i="5"/>
  <c r="F12" i="5"/>
  <c r="G12" i="5"/>
  <c r="C57" i="5"/>
  <c r="D57" i="5"/>
  <c r="E57" i="5"/>
  <c r="F57" i="5"/>
  <c r="G57" i="5"/>
  <c r="C61" i="5"/>
  <c r="D61" i="5"/>
  <c r="E61" i="5"/>
  <c r="F61" i="5"/>
  <c r="G61" i="5"/>
  <c r="A12" i="5"/>
  <c r="A57" i="5"/>
  <c r="A61" i="5"/>
  <c r="A51" i="5"/>
  <c r="C5" i="6"/>
  <c r="D5" i="6"/>
  <c r="E5" i="6"/>
  <c r="F5" i="6"/>
  <c r="G5" i="6"/>
  <c r="H5" i="6"/>
  <c r="I5" i="6"/>
  <c r="J5" i="6"/>
  <c r="K5" i="6"/>
  <c r="L5" i="6"/>
  <c r="C21" i="6"/>
  <c r="D21" i="6"/>
  <c r="E21" i="6"/>
  <c r="F21" i="6"/>
  <c r="G21" i="6"/>
  <c r="H21" i="6"/>
  <c r="I21" i="6"/>
  <c r="J21" i="6"/>
  <c r="K21" i="6"/>
  <c r="L21" i="6"/>
  <c r="A21" i="6"/>
  <c r="A5" i="6"/>
  <c r="D6" i="7"/>
  <c r="E6" i="7"/>
  <c r="F6" i="7"/>
  <c r="G6" i="7"/>
  <c r="C6" i="7"/>
  <c r="A6" i="7"/>
  <c r="C13" i="9"/>
  <c r="D13" i="9"/>
  <c r="E13" i="9"/>
  <c r="F13" i="9"/>
  <c r="G13" i="9"/>
  <c r="C32" i="9"/>
  <c r="D32" i="9"/>
  <c r="E32" i="9"/>
  <c r="F32" i="9"/>
  <c r="G32" i="9"/>
  <c r="C61" i="9"/>
  <c r="D61" i="9"/>
  <c r="E61" i="9"/>
  <c r="F61" i="9"/>
  <c r="G61" i="9"/>
  <c r="C15" i="9"/>
  <c r="D15" i="9"/>
  <c r="E15" i="9"/>
  <c r="F15" i="9"/>
  <c r="G15" i="9"/>
  <c r="C23" i="9"/>
  <c r="D23" i="9"/>
  <c r="E23" i="9"/>
  <c r="F23" i="9"/>
  <c r="G23" i="9"/>
  <c r="A32" i="9"/>
  <c r="A61" i="9"/>
  <c r="A15" i="9"/>
  <c r="A23" i="9"/>
  <c r="A13" i="9"/>
  <c r="C14" i="8"/>
  <c r="D14" i="8"/>
  <c r="E14" i="8"/>
  <c r="F14" i="8"/>
  <c r="G14" i="8"/>
  <c r="H14" i="8"/>
  <c r="C42" i="8"/>
  <c r="D42" i="8"/>
  <c r="E42" i="8"/>
  <c r="F42" i="8"/>
  <c r="G42" i="8"/>
  <c r="H42" i="8"/>
  <c r="C12" i="8"/>
  <c r="D12" i="8"/>
  <c r="E12" i="8"/>
  <c r="F12" i="8"/>
  <c r="G12" i="8"/>
  <c r="H12" i="8"/>
  <c r="A42" i="8"/>
  <c r="A12" i="8"/>
  <c r="A14" i="8"/>
  <c r="C18" i="3"/>
  <c r="D18" i="3"/>
  <c r="E18" i="3"/>
  <c r="F18" i="3"/>
  <c r="G18" i="3"/>
  <c r="H18" i="3"/>
  <c r="I18" i="3"/>
  <c r="J18" i="3"/>
  <c r="K18" i="3"/>
  <c r="L18" i="3"/>
  <c r="M18" i="3"/>
  <c r="N18" i="3"/>
  <c r="C32" i="3"/>
  <c r="D32" i="3"/>
  <c r="E32" i="3"/>
  <c r="F32" i="3"/>
  <c r="G32" i="3"/>
  <c r="H32" i="3"/>
  <c r="I32" i="3"/>
  <c r="J32" i="3"/>
  <c r="K32" i="3"/>
  <c r="L32" i="3"/>
  <c r="M32" i="3"/>
  <c r="N32" i="3"/>
  <c r="C24" i="3"/>
  <c r="D24" i="3"/>
  <c r="E24" i="3"/>
  <c r="F24" i="3"/>
  <c r="G24" i="3"/>
  <c r="H24" i="3"/>
  <c r="I24" i="3"/>
  <c r="J24" i="3"/>
  <c r="K24" i="3"/>
  <c r="L24" i="3"/>
  <c r="M24" i="3"/>
  <c r="N24" i="3"/>
  <c r="C34" i="3"/>
  <c r="D34" i="3"/>
  <c r="E34" i="3"/>
  <c r="F34" i="3"/>
  <c r="G34" i="3"/>
  <c r="H34" i="3"/>
  <c r="I34" i="3"/>
  <c r="J34" i="3"/>
  <c r="K34" i="3"/>
  <c r="L34" i="3"/>
  <c r="M34" i="3"/>
  <c r="N34" i="3"/>
  <c r="A32" i="3"/>
  <c r="A24" i="3"/>
  <c r="A34" i="3"/>
  <c r="A18" i="3"/>
  <c r="L42" i="4"/>
  <c r="M42" i="4"/>
  <c r="N42" i="4"/>
  <c r="O42" i="4"/>
  <c r="P42" i="4"/>
  <c r="L39" i="4"/>
  <c r="M39" i="4"/>
  <c r="N39" i="4"/>
  <c r="O39" i="4"/>
  <c r="P39" i="4"/>
  <c r="L28" i="4"/>
  <c r="M28" i="4"/>
  <c r="N28" i="4"/>
  <c r="O28" i="4"/>
  <c r="P28" i="4"/>
  <c r="L61" i="4"/>
  <c r="M61" i="4"/>
  <c r="N61" i="4"/>
  <c r="O61" i="4"/>
  <c r="P61" i="4"/>
  <c r="L69" i="4"/>
  <c r="M69" i="4"/>
  <c r="N69" i="4"/>
  <c r="O69" i="4"/>
  <c r="P69" i="4"/>
  <c r="L94" i="4"/>
  <c r="M94" i="4"/>
  <c r="N94" i="4"/>
  <c r="O94" i="4"/>
  <c r="P94" i="4"/>
  <c r="L107" i="4"/>
  <c r="M107" i="4"/>
  <c r="N107" i="4"/>
  <c r="O107" i="4"/>
  <c r="P107" i="4"/>
  <c r="L115" i="4"/>
  <c r="M115" i="4"/>
  <c r="N115" i="4"/>
  <c r="O115" i="4"/>
  <c r="P115" i="4"/>
  <c r="L142" i="4"/>
  <c r="M142" i="4"/>
  <c r="N142" i="4"/>
  <c r="O142" i="4"/>
  <c r="P142" i="4"/>
  <c r="L148" i="4"/>
  <c r="M148" i="4"/>
  <c r="N148" i="4"/>
  <c r="O148" i="4"/>
  <c r="P148" i="4"/>
  <c r="L186" i="4"/>
  <c r="M186" i="4"/>
  <c r="N186" i="4"/>
  <c r="O186" i="4"/>
  <c r="P186" i="4"/>
  <c r="L206" i="4"/>
  <c r="M206" i="4"/>
  <c r="N206" i="4"/>
  <c r="O206" i="4"/>
  <c r="P206" i="4"/>
  <c r="L208" i="4"/>
  <c r="M208" i="4"/>
  <c r="N208" i="4"/>
  <c r="O208" i="4"/>
  <c r="P208" i="4"/>
  <c r="L202" i="4"/>
  <c r="M202" i="4"/>
  <c r="N202" i="4"/>
  <c r="O202" i="4"/>
  <c r="P202" i="4"/>
  <c r="L230" i="4"/>
  <c r="M230" i="4"/>
  <c r="N230" i="4"/>
  <c r="O230" i="4"/>
  <c r="P230" i="4"/>
  <c r="L231" i="4"/>
  <c r="M231" i="4"/>
  <c r="N231" i="4"/>
  <c r="O231" i="4"/>
  <c r="P231" i="4"/>
  <c r="L232" i="4"/>
  <c r="M232" i="4"/>
  <c r="N232" i="4"/>
  <c r="O232" i="4"/>
  <c r="P232" i="4"/>
  <c r="L220" i="4"/>
  <c r="M220" i="4"/>
  <c r="N220" i="4"/>
  <c r="O220" i="4"/>
  <c r="P220" i="4"/>
  <c r="L233" i="4"/>
  <c r="M233" i="4"/>
  <c r="N233" i="4"/>
  <c r="O233" i="4"/>
  <c r="P233" i="4"/>
  <c r="J232" i="4"/>
  <c r="J220" i="4"/>
  <c r="J233" i="4"/>
  <c r="J202" i="4"/>
  <c r="J230" i="4"/>
  <c r="J231" i="4"/>
  <c r="J148" i="4"/>
  <c r="J186" i="4"/>
  <c r="J206" i="4"/>
  <c r="J208" i="4"/>
  <c r="J39" i="4"/>
  <c r="J28" i="4"/>
  <c r="J61" i="4"/>
  <c r="J69" i="4"/>
  <c r="J94" i="4"/>
  <c r="J107" i="4"/>
  <c r="J115" i="4"/>
  <c r="J142" i="4"/>
  <c r="J42" i="4"/>
  <c r="C37" i="4"/>
  <c r="D37" i="4"/>
  <c r="E37" i="4"/>
  <c r="F37" i="4"/>
  <c r="G37" i="4"/>
  <c r="C46" i="4"/>
  <c r="D46" i="4"/>
  <c r="E46" i="4"/>
  <c r="F46" i="4"/>
  <c r="G46" i="4"/>
  <c r="C27" i="4"/>
  <c r="D27" i="4"/>
  <c r="E27" i="4"/>
  <c r="F27" i="4"/>
  <c r="G27" i="4"/>
  <c r="C30" i="4"/>
  <c r="D30" i="4"/>
  <c r="E30" i="4"/>
  <c r="F30" i="4"/>
  <c r="G30" i="4"/>
  <c r="C57" i="4"/>
  <c r="D57" i="4"/>
  <c r="E57" i="4"/>
  <c r="F57" i="4"/>
  <c r="G57" i="4"/>
  <c r="C107" i="4"/>
  <c r="D107" i="4"/>
  <c r="E107" i="4"/>
  <c r="F107" i="4"/>
  <c r="G107" i="4"/>
  <c r="C132" i="4"/>
  <c r="D132" i="4"/>
  <c r="E132" i="4"/>
  <c r="F132" i="4"/>
  <c r="G132" i="4"/>
  <c r="C92" i="4"/>
  <c r="D92" i="4"/>
  <c r="E92" i="4"/>
  <c r="F92" i="4"/>
  <c r="G92" i="4"/>
  <c r="C74" i="4"/>
  <c r="D74" i="4"/>
  <c r="E74" i="4"/>
  <c r="F74" i="4"/>
  <c r="G74" i="4"/>
  <c r="C133" i="4"/>
  <c r="D133" i="4"/>
  <c r="E133" i="4"/>
  <c r="F133" i="4"/>
  <c r="G133" i="4"/>
  <c r="C134" i="4"/>
  <c r="D134" i="4"/>
  <c r="E134" i="4"/>
  <c r="F134" i="4"/>
  <c r="G134" i="4"/>
  <c r="C91" i="4"/>
  <c r="D91" i="4"/>
  <c r="E91" i="4"/>
  <c r="F91" i="4"/>
  <c r="G91" i="4"/>
  <c r="C84" i="4"/>
  <c r="D84" i="4"/>
  <c r="E84" i="4"/>
  <c r="F84" i="4"/>
  <c r="G84" i="4"/>
  <c r="C135" i="4"/>
  <c r="D135" i="4"/>
  <c r="E135" i="4"/>
  <c r="F135" i="4"/>
  <c r="G135" i="4"/>
  <c r="A91" i="4"/>
  <c r="A84" i="4"/>
  <c r="A135" i="4"/>
  <c r="A46" i="4"/>
  <c r="A27" i="4"/>
  <c r="A30" i="4"/>
  <c r="A57" i="4"/>
  <c r="A107" i="4"/>
  <c r="A132" i="4"/>
  <c r="A92" i="4"/>
  <c r="A74" i="4"/>
  <c r="A133" i="4"/>
  <c r="A134" i="4"/>
  <c r="A37" i="4"/>
  <c r="I7" i="2"/>
  <c r="I8" i="2"/>
  <c r="I9" i="2"/>
  <c r="I10" i="2"/>
  <c r="I11" i="2"/>
  <c r="I13" i="2"/>
  <c r="I14" i="2"/>
  <c r="I15" i="2"/>
  <c r="I16" i="2"/>
  <c r="I17" i="2"/>
  <c r="I18" i="2"/>
  <c r="I19" i="2"/>
  <c r="I20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6" i="2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6" i="1"/>
  <c r="I67" i="1"/>
  <c r="I68" i="1"/>
  <c r="I69" i="1"/>
  <c r="I70" i="1"/>
  <c r="I71" i="1"/>
  <c r="I6" i="1"/>
  <c r="L135" i="5"/>
  <c r="L40" i="5"/>
  <c r="L81" i="5"/>
  <c r="L70" i="5"/>
  <c r="L108" i="5"/>
  <c r="L49" i="5"/>
  <c r="L117" i="5"/>
  <c r="L175" i="5"/>
  <c r="L179" i="5"/>
  <c r="L106" i="5"/>
  <c r="L192" i="5"/>
  <c r="L132" i="5"/>
  <c r="L16" i="5"/>
  <c r="J106" i="5"/>
  <c r="J192" i="5"/>
  <c r="J132" i="5"/>
  <c r="J135" i="5"/>
  <c r="J40" i="5"/>
  <c r="J81" i="5"/>
  <c r="J70" i="5"/>
  <c r="J108" i="5"/>
  <c r="J49" i="5"/>
  <c r="J117" i="5"/>
  <c r="J175" i="5"/>
  <c r="J179" i="5"/>
  <c r="J16" i="5"/>
  <c r="C83" i="5"/>
  <c r="D83" i="5"/>
  <c r="E83" i="5"/>
  <c r="F83" i="5"/>
  <c r="G83" i="5"/>
  <c r="C66" i="5"/>
  <c r="D66" i="5"/>
  <c r="E66" i="5"/>
  <c r="F66" i="5"/>
  <c r="G66" i="5"/>
  <c r="C84" i="5"/>
  <c r="D84" i="5"/>
  <c r="E84" i="5"/>
  <c r="F84" i="5"/>
  <c r="G84" i="5"/>
  <c r="C85" i="5"/>
  <c r="D85" i="5"/>
  <c r="E85" i="5"/>
  <c r="F85" i="5"/>
  <c r="G85" i="5"/>
  <c r="C86" i="5"/>
  <c r="D86" i="5"/>
  <c r="E86" i="5"/>
  <c r="F86" i="5"/>
  <c r="G86" i="5"/>
  <c r="A66" i="5"/>
  <c r="A84" i="5"/>
  <c r="A85" i="5"/>
  <c r="A86" i="5"/>
  <c r="A83" i="5"/>
  <c r="C8" i="6"/>
  <c r="D8" i="6"/>
  <c r="E8" i="6"/>
  <c r="F8" i="6"/>
  <c r="G8" i="6"/>
  <c r="H8" i="6"/>
  <c r="I8" i="6"/>
  <c r="J8" i="6"/>
  <c r="K8" i="6"/>
  <c r="L8" i="6"/>
  <c r="C20" i="6"/>
  <c r="D20" i="6"/>
  <c r="E20" i="6"/>
  <c r="F20" i="6"/>
  <c r="G20" i="6"/>
  <c r="H20" i="6"/>
  <c r="I20" i="6"/>
  <c r="J20" i="6"/>
  <c r="K20" i="6"/>
  <c r="L20" i="6"/>
  <c r="A20" i="6"/>
  <c r="A8" i="6"/>
  <c r="D17" i="7"/>
  <c r="E17" i="7"/>
  <c r="F17" i="7"/>
  <c r="G17" i="7"/>
  <c r="C17" i="7"/>
  <c r="A17" i="7"/>
  <c r="C40" i="9"/>
  <c r="D40" i="9"/>
  <c r="E40" i="9"/>
  <c r="F40" i="9"/>
  <c r="G40" i="9"/>
  <c r="C18" i="9"/>
  <c r="D18" i="9"/>
  <c r="E18" i="9"/>
  <c r="F18" i="9"/>
  <c r="G18" i="9"/>
  <c r="C48" i="9"/>
  <c r="D48" i="9"/>
  <c r="E48" i="9"/>
  <c r="F48" i="9"/>
  <c r="G48" i="9"/>
  <c r="C38" i="9"/>
  <c r="D38" i="9"/>
  <c r="E38" i="9"/>
  <c r="F38" i="9"/>
  <c r="G38" i="9"/>
  <c r="A18" i="9"/>
  <c r="A48" i="9"/>
  <c r="A38" i="9"/>
  <c r="A40" i="9"/>
  <c r="C9" i="8"/>
  <c r="D9" i="8"/>
  <c r="E9" i="8"/>
  <c r="F9" i="8"/>
  <c r="G9" i="8"/>
  <c r="H9" i="8"/>
  <c r="C20" i="8"/>
  <c r="D20" i="8"/>
  <c r="E20" i="8"/>
  <c r="F20" i="8"/>
  <c r="G20" i="8"/>
  <c r="H20" i="8"/>
  <c r="C34" i="8"/>
  <c r="D34" i="8"/>
  <c r="E34" i="8"/>
  <c r="F34" i="8"/>
  <c r="G34" i="8"/>
  <c r="H34" i="8"/>
  <c r="A20" i="8"/>
  <c r="A34" i="8"/>
  <c r="A9" i="8"/>
  <c r="C40" i="3"/>
  <c r="D40" i="3"/>
  <c r="E40" i="3"/>
  <c r="F40" i="3"/>
  <c r="G40" i="3"/>
  <c r="H40" i="3"/>
  <c r="I40" i="3"/>
  <c r="J40" i="3"/>
  <c r="K40" i="3"/>
  <c r="L40" i="3"/>
  <c r="M40" i="3"/>
  <c r="N40" i="3"/>
  <c r="A40" i="3"/>
  <c r="L21" i="4"/>
  <c r="M21" i="4"/>
  <c r="N21" i="4"/>
  <c r="O21" i="4"/>
  <c r="P21" i="4"/>
  <c r="L33" i="4"/>
  <c r="M33" i="4"/>
  <c r="N33" i="4"/>
  <c r="O33" i="4"/>
  <c r="P33" i="4"/>
  <c r="L27" i="4"/>
  <c r="M27" i="4"/>
  <c r="N27" i="4"/>
  <c r="O27" i="4"/>
  <c r="P27" i="4"/>
  <c r="L32" i="4"/>
  <c r="M32" i="4"/>
  <c r="N32" i="4"/>
  <c r="O32" i="4"/>
  <c r="P32" i="4"/>
  <c r="L80" i="4"/>
  <c r="M80" i="4"/>
  <c r="N80" i="4"/>
  <c r="O80" i="4"/>
  <c r="P80" i="4"/>
  <c r="L137" i="4"/>
  <c r="M137" i="4"/>
  <c r="N137" i="4"/>
  <c r="O137" i="4"/>
  <c r="P137" i="4"/>
  <c r="L138" i="4"/>
  <c r="M138" i="4"/>
  <c r="N138" i="4"/>
  <c r="O138" i="4"/>
  <c r="P138" i="4"/>
  <c r="L197" i="4"/>
  <c r="M197" i="4"/>
  <c r="N197" i="4"/>
  <c r="O197" i="4"/>
  <c r="P197" i="4"/>
  <c r="L229" i="4"/>
  <c r="M229" i="4"/>
  <c r="N229" i="4"/>
  <c r="O229" i="4"/>
  <c r="P229" i="4"/>
  <c r="L213" i="4"/>
  <c r="M213" i="4"/>
  <c r="N213" i="4"/>
  <c r="O213" i="4"/>
  <c r="P213" i="4"/>
  <c r="L210" i="4"/>
  <c r="M210" i="4"/>
  <c r="N210" i="4"/>
  <c r="O210" i="4"/>
  <c r="P210" i="4"/>
  <c r="J213" i="4"/>
  <c r="J210" i="4"/>
  <c r="J21" i="4"/>
  <c r="J33" i="4"/>
  <c r="J27" i="4"/>
  <c r="J32" i="4"/>
  <c r="J80" i="4"/>
  <c r="J137" i="4"/>
  <c r="J138" i="4"/>
  <c r="J197" i="4"/>
  <c r="J229" i="4"/>
  <c r="C22" i="4"/>
  <c r="D22" i="4"/>
  <c r="E22" i="4"/>
  <c r="F22" i="4"/>
  <c r="G22" i="4"/>
  <c r="C35" i="4"/>
  <c r="D35" i="4"/>
  <c r="E35" i="4"/>
  <c r="F35" i="4"/>
  <c r="G35" i="4"/>
  <c r="C75" i="4"/>
  <c r="D75" i="4"/>
  <c r="E75" i="4"/>
  <c r="F75" i="4"/>
  <c r="G75" i="4"/>
  <c r="C130" i="4"/>
  <c r="D130" i="4"/>
  <c r="E130" i="4"/>
  <c r="F130" i="4"/>
  <c r="G130" i="4"/>
  <c r="C131" i="4"/>
  <c r="D131" i="4"/>
  <c r="E131" i="4"/>
  <c r="F131" i="4"/>
  <c r="G131" i="4"/>
  <c r="A22" i="4"/>
  <c r="A35" i="4"/>
  <c r="A75" i="4"/>
  <c r="A130" i="4"/>
  <c r="A131" i="4"/>
  <c r="H7" i="2"/>
  <c r="H8" i="2"/>
  <c r="H9" i="2"/>
  <c r="H10" i="2"/>
  <c r="H11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6" i="2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6" i="1"/>
  <c r="H67" i="1"/>
  <c r="H68" i="1"/>
  <c r="H69" i="1"/>
  <c r="H70" i="1"/>
  <c r="H71" i="1"/>
  <c r="H6" i="1"/>
  <c r="L42" i="5"/>
  <c r="L31" i="5"/>
  <c r="L80" i="5"/>
  <c r="L65" i="5"/>
  <c r="L129" i="5"/>
  <c r="L131" i="5"/>
  <c r="L170" i="5"/>
  <c r="L161" i="5"/>
  <c r="L145" i="5"/>
  <c r="L118" i="5"/>
  <c r="L8" i="5"/>
  <c r="J118" i="5"/>
  <c r="J42" i="5"/>
  <c r="J31" i="5"/>
  <c r="J80" i="5"/>
  <c r="J65" i="5"/>
  <c r="J129" i="5"/>
  <c r="J131" i="5"/>
  <c r="J170" i="5"/>
  <c r="J161" i="5"/>
  <c r="J145" i="5"/>
  <c r="J8" i="5"/>
  <c r="C34" i="5"/>
  <c r="D34" i="5"/>
  <c r="E34" i="5"/>
  <c r="F34" i="5"/>
  <c r="G34" i="5"/>
  <c r="C47" i="5"/>
  <c r="D47" i="5"/>
  <c r="E47" i="5"/>
  <c r="F47" i="5"/>
  <c r="G47" i="5"/>
  <c r="C20" i="5"/>
  <c r="D20" i="5"/>
  <c r="E20" i="5"/>
  <c r="F20" i="5"/>
  <c r="G20" i="5"/>
  <c r="C81" i="5"/>
  <c r="D81" i="5"/>
  <c r="E81" i="5"/>
  <c r="F81" i="5"/>
  <c r="G81" i="5"/>
  <c r="C82" i="5"/>
  <c r="D82" i="5"/>
  <c r="E82" i="5"/>
  <c r="F82" i="5"/>
  <c r="G82" i="5"/>
  <c r="C29" i="5"/>
  <c r="D29" i="5"/>
  <c r="E29" i="5"/>
  <c r="F29" i="5"/>
  <c r="G29" i="5"/>
  <c r="A47" i="5"/>
  <c r="A20" i="5"/>
  <c r="A81" i="5"/>
  <c r="A82" i="5"/>
  <c r="A29" i="5"/>
  <c r="A34" i="5"/>
  <c r="D15" i="6"/>
  <c r="E15" i="6"/>
  <c r="F15" i="6"/>
  <c r="G15" i="6"/>
  <c r="H15" i="6"/>
  <c r="I15" i="6"/>
  <c r="J15" i="6"/>
  <c r="K15" i="6"/>
  <c r="L15" i="6"/>
  <c r="C15" i="6"/>
  <c r="A15" i="6"/>
  <c r="D13" i="7"/>
  <c r="E13" i="7"/>
  <c r="F13" i="7"/>
  <c r="G13" i="7"/>
  <c r="C13" i="7"/>
  <c r="A13" i="7"/>
  <c r="C2" i="9"/>
  <c r="D2" i="9"/>
  <c r="E2" i="9"/>
  <c r="F2" i="9"/>
  <c r="G2" i="9"/>
  <c r="C58" i="9"/>
  <c r="D58" i="9"/>
  <c r="E58" i="9"/>
  <c r="F58" i="9"/>
  <c r="G58" i="9"/>
  <c r="C49" i="9"/>
  <c r="D49" i="9"/>
  <c r="E49" i="9"/>
  <c r="F49" i="9"/>
  <c r="G49" i="9"/>
  <c r="C59" i="9"/>
  <c r="D59" i="9"/>
  <c r="E59" i="9"/>
  <c r="F59" i="9"/>
  <c r="G59" i="9"/>
  <c r="C60" i="9"/>
  <c r="D60" i="9"/>
  <c r="E60" i="9"/>
  <c r="F60" i="9"/>
  <c r="G60" i="9"/>
  <c r="A58" i="9"/>
  <c r="A49" i="9"/>
  <c r="A59" i="9"/>
  <c r="A60" i="9"/>
  <c r="A2" i="9"/>
  <c r="D5" i="8"/>
  <c r="E5" i="8"/>
  <c r="F5" i="8"/>
  <c r="G5" i="8"/>
  <c r="H5" i="8"/>
  <c r="C5" i="8"/>
  <c r="A5" i="8"/>
  <c r="C17" i="3"/>
  <c r="D17" i="3"/>
  <c r="E17" i="3"/>
  <c r="F17" i="3"/>
  <c r="G17" i="3"/>
  <c r="H17" i="3"/>
  <c r="I17" i="3"/>
  <c r="J17" i="3"/>
  <c r="K17" i="3"/>
  <c r="L17" i="3"/>
  <c r="M17" i="3"/>
  <c r="N17" i="3"/>
  <c r="C36" i="3"/>
  <c r="D36" i="3"/>
  <c r="E36" i="3"/>
  <c r="F36" i="3"/>
  <c r="G36" i="3"/>
  <c r="H36" i="3"/>
  <c r="I36" i="3"/>
  <c r="J36" i="3"/>
  <c r="K36" i="3"/>
  <c r="L36" i="3"/>
  <c r="M36" i="3"/>
  <c r="N36" i="3"/>
  <c r="A36" i="3"/>
  <c r="A17" i="3"/>
  <c r="L10" i="4"/>
  <c r="M10" i="4"/>
  <c r="N10" i="4"/>
  <c r="O10" i="4"/>
  <c r="P10" i="4"/>
  <c r="L15" i="4"/>
  <c r="M15" i="4"/>
  <c r="N15" i="4"/>
  <c r="O15" i="4"/>
  <c r="P15" i="4"/>
  <c r="L45" i="4"/>
  <c r="M45" i="4"/>
  <c r="N45" i="4"/>
  <c r="O45" i="4"/>
  <c r="P45" i="4"/>
  <c r="L100" i="4"/>
  <c r="M100" i="4"/>
  <c r="N100" i="4"/>
  <c r="O100" i="4"/>
  <c r="P100" i="4"/>
  <c r="L101" i="4"/>
  <c r="M101" i="4"/>
  <c r="N101" i="4"/>
  <c r="O101" i="4"/>
  <c r="P101" i="4"/>
  <c r="L145" i="4"/>
  <c r="M145" i="4"/>
  <c r="N145" i="4"/>
  <c r="O145" i="4"/>
  <c r="P145" i="4"/>
  <c r="L140" i="4"/>
  <c r="M140" i="4"/>
  <c r="N140" i="4"/>
  <c r="O140" i="4"/>
  <c r="P140" i="4"/>
  <c r="L157" i="4"/>
  <c r="M157" i="4"/>
  <c r="N157" i="4"/>
  <c r="O157" i="4"/>
  <c r="P157" i="4"/>
  <c r="L167" i="4"/>
  <c r="M167" i="4"/>
  <c r="N167" i="4"/>
  <c r="O167" i="4"/>
  <c r="P167" i="4"/>
  <c r="L151" i="4"/>
  <c r="M151" i="4"/>
  <c r="N151" i="4"/>
  <c r="O151" i="4"/>
  <c r="P151" i="4"/>
  <c r="L169" i="4"/>
  <c r="M169" i="4"/>
  <c r="N169" i="4"/>
  <c r="O169" i="4"/>
  <c r="P169" i="4"/>
  <c r="L166" i="4"/>
  <c r="M166" i="4"/>
  <c r="N166" i="4"/>
  <c r="O166" i="4"/>
  <c r="P166" i="4"/>
  <c r="L180" i="4"/>
  <c r="M180" i="4"/>
  <c r="N180" i="4"/>
  <c r="O180" i="4"/>
  <c r="P180" i="4"/>
  <c r="L189" i="4"/>
  <c r="M189" i="4"/>
  <c r="N189" i="4"/>
  <c r="O189" i="4"/>
  <c r="P189" i="4"/>
  <c r="L207" i="4"/>
  <c r="M207" i="4"/>
  <c r="N207" i="4"/>
  <c r="O207" i="4"/>
  <c r="P207" i="4"/>
  <c r="J207" i="4"/>
  <c r="J166" i="4"/>
  <c r="J180" i="4"/>
  <c r="J189" i="4"/>
  <c r="J15" i="4"/>
  <c r="J45" i="4"/>
  <c r="J100" i="4"/>
  <c r="J101" i="4"/>
  <c r="J145" i="4"/>
  <c r="J140" i="4"/>
  <c r="J157" i="4"/>
  <c r="J167" i="4"/>
  <c r="J151" i="4"/>
  <c r="J169" i="4"/>
  <c r="J10" i="4"/>
  <c r="C49" i="4"/>
  <c r="D49" i="4"/>
  <c r="E49" i="4"/>
  <c r="F49" i="4"/>
  <c r="G49" i="4"/>
  <c r="C51" i="4"/>
  <c r="D51" i="4"/>
  <c r="E51" i="4"/>
  <c r="F51" i="4"/>
  <c r="G51" i="4"/>
  <c r="C59" i="4"/>
  <c r="D59" i="4"/>
  <c r="E59" i="4"/>
  <c r="F59" i="4"/>
  <c r="G59" i="4"/>
  <c r="C128" i="4"/>
  <c r="D128" i="4"/>
  <c r="E128" i="4"/>
  <c r="F128" i="4"/>
  <c r="G128" i="4"/>
  <c r="C109" i="4"/>
  <c r="D109" i="4"/>
  <c r="E109" i="4"/>
  <c r="F109" i="4"/>
  <c r="G109" i="4"/>
  <c r="C129" i="4"/>
  <c r="D129" i="4"/>
  <c r="E129" i="4"/>
  <c r="F129" i="4"/>
  <c r="G129" i="4"/>
  <c r="C167" i="4"/>
  <c r="D167" i="4"/>
  <c r="E167" i="4"/>
  <c r="F167" i="4"/>
  <c r="G167" i="4"/>
  <c r="C164" i="4"/>
  <c r="D164" i="4"/>
  <c r="E164" i="4"/>
  <c r="F164" i="4"/>
  <c r="G164" i="4"/>
  <c r="C171" i="4"/>
  <c r="D171" i="4"/>
  <c r="E171" i="4"/>
  <c r="F171" i="4"/>
  <c r="G171" i="4"/>
  <c r="A49" i="4"/>
  <c r="A51" i="4"/>
  <c r="A59" i="4"/>
  <c r="A128" i="4"/>
  <c r="A109" i="4"/>
  <c r="A129" i="4"/>
  <c r="A167" i="4"/>
  <c r="A164" i="4"/>
  <c r="A171" i="4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6" i="2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6" i="1"/>
  <c r="G67" i="1"/>
  <c r="G68" i="1"/>
  <c r="G69" i="1"/>
  <c r="G70" i="1"/>
  <c r="G71" i="1"/>
  <c r="G6" i="1"/>
  <c r="L25" i="5"/>
  <c r="L20" i="5"/>
  <c r="L37" i="5"/>
  <c r="L153" i="5"/>
  <c r="L96" i="5"/>
  <c r="L102" i="5"/>
  <c r="L173" i="5"/>
  <c r="L189" i="5"/>
  <c r="L137" i="5"/>
  <c r="L183" i="5"/>
  <c r="L194" i="5"/>
  <c r="L12" i="5"/>
  <c r="J194" i="5"/>
  <c r="J189" i="5"/>
  <c r="J137" i="5"/>
  <c r="J183" i="5"/>
  <c r="J25" i="5"/>
  <c r="J20" i="5"/>
  <c r="J37" i="5"/>
  <c r="J153" i="5"/>
  <c r="J96" i="5"/>
  <c r="J102" i="5"/>
  <c r="J173" i="5"/>
  <c r="J12" i="5"/>
  <c r="C80" i="5"/>
  <c r="D80" i="5"/>
  <c r="E80" i="5"/>
  <c r="F80" i="5"/>
  <c r="G80" i="5"/>
  <c r="C56" i="5"/>
  <c r="D56" i="5"/>
  <c r="E56" i="5"/>
  <c r="F56" i="5"/>
  <c r="G56" i="5"/>
  <c r="A80" i="5"/>
  <c r="A56" i="5"/>
  <c r="D16" i="6"/>
  <c r="E16" i="6"/>
  <c r="F16" i="6"/>
  <c r="G16" i="6"/>
  <c r="H16" i="6"/>
  <c r="I16" i="6"/>
  <c r="J16" i="6"/>
  <c r="K16" i="6"/>
  <c r="L16" i="6"/>
  <c r="C16" i="6"/>
  <c r="A16" i="6"/>
  <c r="D5" i="7"/>
  <c r="E5" i="7"/>
  <c r="F5" i="7"/>
  <c r="G5" i="7"/>
  <c r="C5" i="7"/>
  <c r="A5" i="7"/>
  <c r="C47" i="9"/>
  <c r="D47" i="9"/>
  <c r="E47" i="9"/>
  <c r="F47" i="9"/>
  <c r="G47" i="9"/>
  <c r="C37" i="9"/>
  <c r="D37" i="9"/>
  <c r="E37" i="9"/>
  <c r="F37" i="9"/>
  <c r="G37" i="9"/>
  <c r="C27" i="9"/>
  <c r="D27" i="9"/>
  <c r="E27" i="9"/>
  <c r="F27" i="9"/>
  <c r="G27" i="9"/>
  <c r="C20" i="9"/>
  <c r="D20" i="9"/>
  <c r="E20" i="9"/>
  <c r="F20" i="9"/>
  <c r="G20" i="9"/>
  <c r="C25" i="9"/>
  <c r="D25" i="9"/>
  <c r="E25" i="9"/>
  <c r="F25" i="9"/>
  <c r="G25" i="9"/>
  <c r="C54" i="9"/>
  <c r="D54" i="9"/>
  <c r="E54" i="9"/>
  <c r="F54" i="9"/>
  <c r="G54" i="9"/>
  <c r="A37" i="9"/>
  <c r="A27" i="9"/>
  <c r="A20" i="9"/>
  <c r="A25" i="9"/>
  <c r="A54" i="9"/>
  <c r="A47" i="9"/>
  <c r="C39" i="8"/>
  <c r="D39" i="8"/>
  <c r="E39" i="8"/>
  <c r="F39" i="8"/>
  <c r="G39" i="8"/>
  <c r="H39" i="8"/>
  <c r="C19" i="8"/>
  <c r="D19" i="8"/>
  <c r="E19" i="8"/>
  <c r="F19" i="8"/>
  <c r="G19" i="8"/>
  <c r="H19" i="8"/>
  <c r="C29" i="8"/>
  <c r="D29" i="8"/>
  <c r="E29" i="8"/>
  <c r="F29" i="8"/>
  <c r="G29" i="8"/>
  <c r="H29" i="8"/>
  <c r="C32" i="8"/>
  <c r="D32" i="8"/>
  <c r="E32" i="8"/>
  <c r="F32" i="8"/>
  <c r="G32" i="8"/>
  <c r="H32" i="8"/>
  <c r="C46" i="8"/>
  <c r="D46" i="8"/>
  <c r="E46" i="8"/>
  <c r="F46" i="8"/>
  <c r="G46" i="8"/>
  <c r="H46" i="8"/>
  <c r="C16" i="8"/>
  <c r="D16" i="8"/>
  <c r="E16" i="8"/>
  <c r="F16" i="8"/>
  <c r="G16" i="8"/>
  <c r="H16" i="8"/>
  <c r="C52" i="8"/>
  <c r="D52" i="8"/>
  <c r="E52" i="8"/>
  <c r="F52" i="8"/>
  <c r="G52" i="8"/>
  <c r="H52" i="8"/>
  <c r="A19" i="8"/>
  <c r="A29" i="8"/>
  <c r="A32" i="8"/>
  <c r="A46" i="8"/>
  <c r="A16" i="8"/>
  <c r="A52" i="8"/>
  <c r="A39" i="8"/>
  <c r="C16" i="3"/>
  <c r="D16" i="3"/>
  <c r="E16" i="3"/>
  <c r="F16" i="3"/>
  <c r="G16" i="3"/>
  <c r="H16" i="3"/>
  <c r="I16" i="3"/>
  <c r="J16" i="3"/>
  <c r="K16" i="3"/>
  <c r="L16" i="3"/>
  <c r="M16" i="3"/>
  <c r="N16" i="3"/>
  <c r="C27" i="3"/>
  <c r="D27" i="3"/>
  <c r="E27" i="3"/>
  <c r="F27" i="3"/>
  <c r="G27" i="3"/>
  <c r="H27" i="3"/>
  <c r="I27" i="3"/>
  <c r="J27" i="3"/>
  <c r="K27" i="3"/>
  <c r="L27" i="3"/>
  <c r="M27" i="3"/>
  <c r="N27" i="3"/>
  <c r="C35" i="3"/>
  <c r="D35" i="3"/>
  <c r="E35" i="3"/>
  <c r="F35" i="3"/>
  <c r="G35" i="3"/>
  <c r="H35" i="3"/>
  <c r="I35" i="3"/>
  <c r="J35" i="3"/>
  <c r="K35" i="3"/>
  <c r="L35" i="3"/>
  <c r="M35" i="3"/>
  <c r="N35" i="3"/>
  <c r="C39" i="3"/>
  <c r="D39" i="3"/>
  <c r="E39" i="3"/>
  <c r="F39" i="3"/>
  <c r="G39" i="3"/>
  <c r="H39" i="3"/>
  <c r="I39" i="3"/>
  <c r="J39" i="3"/>
  <c r="K39" i="3"/>
  <c r="L39" i="3"/>
  <c r="M39" i="3"/>
  <c r="N39" i="3"/>
  <c r="C20" i="3"/>
  <c r="D20" i="3"/>
  <c r="E20" i="3"/>
  <c r="F20" i="3"/>
  <c r="G20" i="3"/>
  <c r="H20" i="3"/>
  <c r="I20" i="3"/>
  <c r="J20" i="3"/>
  <c r="K20" i="3"/>
  <c r="L20" i="3"/>
  <c r="M20" i="3"/>
  <c r="N20" i="3"/>
  <c r="A27" i="3"/>
  <c r="A35" i="3"/>
  <c r="A39" i="3"/>
  <c r="A20" i="3"/>
  <c r="A16" i="3"/>
  <c r="L13" i="4"/>
  <c r="M13" i="4"/>
  <c r="N13" i="4"/>
  <c r="O13" i="4"/>
  <c r="P13" i="4"/>
  <c r="L37" i="4"/>
  <c r="M37" i="4"/>
  <c r="N37" i="4"/>
  <c r="O37" i="4"/>
  <c r="P37" i="4"/>
  <c r="L51" i="4"/>
  <c r="M51" i="4"/>
  <c r="N51" i="4"/>
  <c r="O51" i="4"/>
  <c r="P51" i="4"/>
  <c r="L90" i="4"/>
  <c r="M90" i="4"/>
  <c r="N90" i="4"/>
  <c r="O90" i="4"/>
  <c r="P90" i="4"/>
  <c r="L129" i="4"/>
  <c r="M129" i="4"/>
  <c r="N129" i="4"/>
  <c r="O129" i="4"/>
  <c r="P129" i="4"/>
  <c r="L152" i="4"/>
  <c r="M152" i="4"/>
  <c r="N152" i="4"/>
  <c r="O152" i="4"/>
  <c r="P152" i="4"/>
  <c r="L192" i="4"/>
  <c r="M192" i="4"/>
  <c r="N192" i="4"/>
  <c r="O192" i="4"/>
  <c r="P192" i="4"/>
  <c r="L193" i="4"/>
  <c r="M193" i="4"/>
  <c r="N193" i="4"/>
  <c r="O193" i="4"/>
  <c r="P193" i="4"/>
  <c r="L170" i="4"/>
  <c r="M170" i="4"/>
  <c r="N170" i="4"/>
  <c r="O170" i="4"/>
  <c r="P170" i="4"/>
  <c r="L191" i="4"/>
  <c r="M191" i="4"/>
  <c r="N191" i="4"/>
  <c r="O191" i="4"/>
  <c r="P191" i="4"/>
  <c r="L228" i="4"/>
  <c r="M228" i="4"/>
  <c r="N228" i="4"/>
  <c r="O228" i="4"/>
  <c r="P228" i="4"/>
  <c r="J13" i="4"/>
  <c r="J37" i="4"/>
  <c r="J51" i="4"/>
  <c r="J90" i="4"/>
  <c r="J129" i="4"/>
  <c r="J152" i="4"/>
  <c r="J192" i="4"/>
  <c r="J193" i="4"/>
  <c r="J170" i="4"/>
  <c r="J191" i="4"/>
  <c r="J228" i="4"/>
  <c r="C79" i="4"/>
  <c r="D79" i="4"/>
  <c r="E79" i="4"/>
  <c r="F79" i="4"/>
  <c r="G79" i="4"/>
  <c r="C63" i="4"/>
  <c r="D63" i="4"/>
  <c r="E63" i="4"/>
  <c r="F63" i="4"/>
  <c r="G63" i="4"/>
  <c r="C60" i="4"/>
  <c r="D60" i="4"/>
  <c r="E60" i="4"/>
  <c r="F60" i="4"/>
  <c r="G60" i="4"/>
  <c r="C123" i="4"/>
  <c r="D123" i="4"/>
  <c r="E123" i="4"/>
  <c r="F123" i="4"/>
  <c r="G123" i="4"/>
  <c r="C124" i="4"/>
  <c r="D124" i="4"/>
  <c r="E124" i="4"/>
  <c r="F124" i="4"/>
  <c r="G124" i="4"/>
  <c r="C165" i="4"/>
  <c r="D165" i="4"/>
  <c r="E165" i="4"/>
  <c r="F165" i="4"/>
  <c r="G165" i="4"/>
  <c r="C83" i="4"/>
  <c r="D83" i="4"/>
  <c r="E83" i="4"/>
  <c r="F83" i="4"/>
  <c r="G83" i="4"/>
  <c r="C111" i="4"/>
  <c r="D111" i="4"/>
  <c r="E111" i="4"/>
  <c r="F111" i="4"/>
  <c r="G111" i="4"/>
  <c r="C125" i="4"/>
  <c r="D125" i="4"/>
  <c r="E125" i="4"/>
  <c r="F125" i="4"/>
  <c r="G125" i="4"/>
  <c r="C126" i="4"/>
  <c r="D126" i="4"/>
  <c r="E126" i="4"/>
  <c r="F126" i="4"/>
  <c r="G126" i="4"/>
  <c r="C127" i="4"/>
  <c r="D127" i="4"/>
  <c r="E127" i="4"/>
  <c r="F127" i="4"/>
  <c r="G127" i="4"/>
  <c r="A127" i="4"/>
  <c r="A79" i="4"/>
  <c r="A63" i="4"/>
  <c r="A60" i="4"/>
  <c r="A123" i="4"/>
  <c r="A124" i="4"/>
  <c r="A165" i="4"/>
  <c r="A83" i="4"/>
  <c r="A111" i="4"/>
  <c r="A125" i="4"/>
  <c r="A126" i="4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6" i="2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F67" i="1"/>
  <c r="F68" i="1"/>
  <c r="F69" i="1"/>
  <c r="F70" i="1"/>
  <c r="F71" i="1"/>
  <c r="F6" i="1"/>
  <c r="L27" i="5"/>
  <c r="L75" i="5"/>
  <c r="L52" i="5"/>
  <c r="L136" i="5"/>
  <c r="L171" i="5"/>
  <c r="L181" i="5"/>
  <c r="L177" i="5"/>
  <c r="L163" i="5"/>
  <c r="L47" i="5"/>
  <c r="J27" i="5"/>
  <c r="J75" i="5"/>
  <c r="J52" i="5"/>
  <c r="J136" i="5"/>
  <c r="J171" i="5"/>
  <c r="J181" i="5"/>
  <c r="J177" i="5"/>
  <c r="J163" i="5"/>
  <c r="J47" i="5"/>
  <c r="C30" i="5"/>
  <c r="D30" i="5"/>
  <c r="E30" i="5"/>
  <c r="F30" i="5"/>
  <c r="G30" i="5"/>
  <c r="C19" i="5"/>
  <c r="D19" i="5"/>
  <c r="E19" i="5"/>
  <c r="F19" i="5"/>
  <c r="G19" i="5"/>
  <c r="C78" i="5"/>
  <c r="D78" i="5"/>
  <c r="E78" i="5"/>
  <c r="F78" i="5"/>
  <c r="G78" i="5"/>
  <c r="C74" i="5"/>
  <c r="D74" i="5"/>
  <c r="E74" i="5"/>
  <c r="F74" i="5"/>
  <c r="G74" i="5"/>
  <c r="C79" i="5"/>
  <c r="D79" i="5"/>
  <c r="E79" i="5"/>
  <c r="F79" i="5"/>
  <c r="G79" i="5"/>
  <c r="A19" i="5"/>
  <c r="A78" i="5"/>
  <c r="A74" i="5"/>
  <c r="A79" i="5"/>
  <c r="A30" i="5"/>
  <c r="C7" i="6"/>
  <c r="D7" i="6"/>
  <c r="E7" i="6"/>
  <c r="F7" i="6"/>
  <c r="G7" i="6"/>
  <c r="H7" i="6"/>
  <c r="I7" i="6"/>
  <c r="J7" i="6"/>
  <c r="K7" i="6"/>
  <c r="L7" i="6"/>
  <c r="C18" i="6"/>
  <c r="D18" i="6"/>
  <c r="E18" i="6"/>
  <c r="F18" i="6"/>
  <c r="G18" i="6"/>
  <c r="H18" i="6"/>
  <c r="I18" i="6"/>
  <c r="J18" i="6"/>
  <c r="K18" i="6"/>
  <c r="L18" i="6"/>
  <c r="A18" i="6"/>
  <c r="A7" i="6"/>
  <c r="C16" i="7"/>
  <c r="D16" i="7"/>
  <c r="E16" i="7"/>
  <c r="F16" i="7"/>
  <c r="G16" i="7"/>
  <c r="C20" i="7"/>
  <c r="D20" i="7"/>
  <c r="E20" i="7"/>
  <c r="F20" i="7"/>
  <c r="G20" i="7"/>
  <c r="C18" i="7"/>
  <c r="D18" i="7"/>
  <c r="E18" i="7"/>
  <c r="F18" i="7"/>
  <c r="G18" i="7"/>
  <c r="C22" i="7"/>
  <c r="D22" i="7"/>
  <c r="E22" i="7"/>
  <c r="F22" i="7"/>
  <c r="G22" i="7"/>
  <c r="A22" i="7"/>
  <c r="A20" i="7"/>
  <c r="A18" i="7"/>
  <c r="A16" i="7"/>
  <c r="C19" i="9"/>
  <c r="D19" i="9"/>
  <c r="E19" i="9"/>
  <c r="F19" i="9"/>
  <c r="G19" i="9"/>
  <c r="C36" i="9"/>
  <c r="D36" i="9"/>
  <c r="E36" i="9"/>
  <c r="F36" i="9"/>
  <c r="G36" i="9"/>
  <c r="C21" i="9"/>
  <c r="D21" i="9"/>
  <c r="E21" i="9"/>
  <c r="F21" i="9"/>
  <c r="G21" i="9"/>
  <c r="A36" i="9"/>
  <c r="A21" i="9"/>
  <c r="A19" i="9"/>
  <c r="C2" i="8"/>
  <c r="D2" i="8"/>
  <c r="E2" i="8"/>
  <c r="F2" i="8"/>
  <c r="G2" i="8"/>
  <c r="H2" i="8"/>
  <c r="C47" i="8"/>
  <c r="D47" i="8"/>
  <c r="E47" i="8"/>
  <c r="F47" i="8"/>
  <c r="G47" i="8"/>
  <c r="H47" i="8"/>
  <c r="C51" i="8"/>
  <c r="D51" i="8"/>
  <c r="E51" i="8"/>
  <c r="F51" i="8"/>
  <c r="G51" i="8"/>
  <c r="H51" i="8"/>
  <c r="A47" i="8"/>
  <c r="A51" i="8"/>
  <c r="A2" i="8"/>
  <c r="C30" i="3"/>
  <c r="D30" i="3"/>
  <c r="E30" i="3"/>
  <c r="F30" i="3"/>
  <c r="G30" i="3"/>
  <c r="H30" i="3"/>
  <c r="I30" i="3"/>
  <c r="J30" i="3"/>
  <c r="K30" i="3"/>
  <c r="L30" i="3"/>
  <c r="M30" i="3"/>
  <c r="N30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A29" i="3"/>
  <c r="L34" i="4"/>
  <c r="M34" i="4"/>
  <c r="N34" i="4"/>
  <c r="O34" i="4"/>
  <c r="P34" i="4"/>
  <c r="L24" i="4"/>
  <c r="M24" i="4"/>
  <c r="N24" i="4"/>
  <c r="O24" i="4"/>
  <c r="P24" i="4"/>
  <c r="L57" i="4"/>
  <c r="M57" i="4"/>
  <c r="N57" i="4"/>
  <c r="O57" i="4"/>
  <c r="P57" i="4"/>
  <c r="L49" i="4"/>
  <c r="M49" i="4"/>
  <c r="N49" i="4"/>
  <c r="O49" i="4"/>
  <c r="P49" i="4"/>
  <c r="L86" i="4"/>
  <c r="M86" i="4"/>
  <c r="N86" i="4"/>
  <c r="O86" i="4"/>
  <c r="P86" i="4"/>
  <c r="L154" i="4"/>
  <c r="M154" i="4"/>
  <c r="N154" i="4"/>
  <c r="O154" i="4"/>
  <c r="P154" i="4"/>
  <c r="L117" i="4"/>
  <c r="M117" i="4"/>
  <c r="N117" i="4"/>
  <c r="O117" i="4"/>
  <c r="P117" i="4"/>
  <c r="L139" i="4"/>
  <c r="M139" i="4"/>
  <c r="N139" i="4"/>
  <c r="O139" i="4"/>
  <c r="P139" i="4"/>
  <c r="L133" i="4"/>
  <c r="M133" i="4"/>
  <c r="N133" i="4"/>
  <c r="O133" i="4"/>
  <c r="P133" i="4"/>
  <c r="L195" i="4"/>
  <c r="M195" i="4"/>
  <c r="N195" i="4"/>
  <c r="O195" i="4"/>
  <c r="P195" i="4"/>
  <c r="L183" i="4"/>
  <c r="M183" i="4"/>
  <c r="N183" i="4"/>
  <c r="O183" i="4"/>
  <c r="P183" i="4"/>
  <c r="L150" i="4"/>
  <c r="M150" i="4"/>
  <c r="N150" i="4"/>
  <c r="O150" i="4"/>
  <c r="P150" i="4"/>
  <c r="L179" i="4"/>
  <c r="M179" i="4"/>
  <c r="N179" i="4"/>
  <c r="O179" i="4"/>
  <c r="P179" i="4"/>
  <c r="L224" i="4"/>
  <c r="M224" i="4"/>
  <c r="N224" i="4"/>
  <c r="O224" i="4"/>
  <c r="P224" i="4"/>
  <c r="L225" i="4"/>
  <c r="M225" i="4"/>
  <c r="N225" i="4"/>
  <c r="O225" i="4"/>
  <c r="P225" i="4"/>
  <c r="L226" i="4"/>
  <c r="M226" i="4"/>
  <c r="N226" i="4"/>
  <c r="O226" i="4"/>
  <c r="P226" i="4"/>
  <c r="L227" i="4"/>
  <c r="M227" i="4"/>
  <c r="N227" i="4"/>
  <c r="O227" i="4"/>
  <c r="P227" i="4"/>
  <c r="J226" i="4"/>
  <c r="J227" i="4"/>
  <c r="J179" i="4"/>
  <c r="J224" i="4"/>
  <c r="J225" i="4"/>
  <c r="J34" i="4"/>
  <c r="J24" i="4"/>
  <c r="J57" i="4"/>
  <c r="J49" i="4"/>
  <c r="J86" i="4"/>
  <c r="J154" i="4"/>
  <c r="J117" i="4"/>
  <c r="J139" i="4"/>
  <c r="J133" i="4"/>
  <c r="J195" i="4"/>
  <c r="J183" i="4"/>
  <c r="J150" i="4"/>
  <c r="C18" i="4"/>
  <c r="D18" i="4"/>
  <c r="E18" i="4"/>
  <c r="F18" i="4"/>
  <c r="G18" i="4"/>
  <c r="C34" i="4"/>
  <c r="D34" i="4"/>
  <c r="E34" i="4"/>
  <c r="F34" i="4"/>
  <c r="G34" i="4"/>
  <c r="C64" i="4"/>
  <c r="D64" i="4"/>
  <c r="E64" i="4"/>
  <c r="F64" i="4"/>
  <c r="G64" i="4"/>
  <c r="C48" i="4"/>
  <c r="D48" i="4"/>
  <c r="E48" i="4"/>
  <c r="F48" i="4"/>
  <c r="G48" i="4"/>
  <c r="C76" i="4"/>
  <c r="D76" i="4"/>
  <c r="E76" i="4"/>
  <c r="F76" i="4"/>
  <c r="G76" i="4"/>
  <c r="C104" i="4"/>
  <c r="D104" i="4"/>
  <c r="E104" i="4"/>
  <c r="F104" i="4"/>
  <c r="G104" i="4"/>
  <c r="C170" i="4"/>
  <c r="D170" i="4"/>
  <c r="E170" i="4"/>
  <c r="F170" i="4"/>
  <c r="G170" i="4"/>
  <c r="C108" i="4"/>
  <c r="D108" i="4"/>
  <c r="E108" i="4"/>
  <c r="F108" i="4"/>
  <c r="G108" i="4"/>
  <c r="C87" i="4"/>
  <c r="D87" i="4"/>
  <c r="E87" i="4"/>
  <c r="F87" i="4"/>
  <c r="G87" i="4"/>
  <c r="C88" i="4"/>
  <c r="D88" i="4"/>
  <c r="E88" i="4"/>
  <c r="F88" i="4"/>
  <c r="G88" i="4"/>
  <c r="C173" i="4"/>
  <c r="D173" i="4"/>
  <c r="E173" i="4"/>
  <c r="F173" i="4"/>
  <c r="G173" i="4"/>
  <c r="C122" i="4"/>
  <c r="D122" i="4"/>
  <c r="E122" i="4"/>
  <c r="F122" i="4"/>
  <c r="G122" i="4"/>
  <c r="A88" i="4"/>
  <c r="A173" i="4"/>
  <c r="A122" i="4"/>
  <c r="A34" i="4"/>
  <c r="A64" i="4"/>
  <c r="A48" i="4"/>
  <c r="A76" i="4"/>
  <c r="A104" i="4"/>
  <c r="A170" i="4"/>
  <c r="A108" i="4"/>
  <c r="A87" i="4"/>
  <c r="A18" i="4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6" i="1"/>
  <c r="E67" i="1"/>
  <c r="E68" i="1"/>
  <c r="E69" i="1"/>
  <c r="E70" i="1"/>
  <c r="E71" i="1"/>
  <c r="E6" i="1"/>
  <c r="L19" i="5"/>
  <c r="L187" i="5"/>
  <c r="L71" i="5"/>
  <c r="L83" i="5"/>
  <c r="L174" i="5"/>
  <c r="L143" i="5"/>
  <c r="L152" i="5"/>
  <c r="L197" i="5"/>
  <c r="L166" i="5"/>
  <c r="L120" i="5"/>
  <c r="L172" i="5"/>
  <c r="J166" i="5"/>
  <c r="J120" i="5"/>
  <c r="J172" i="5"/>
  <c r="J19" i="5"/>
  <c r="J187" i="5"/>
  <c r="J71" i="5"/>
  <c r="J83" i="5"/>
  <c r="J174" i="5"/>
  <c r="J143" i="5"/>
  <c r="J152" i="5"/>
  <c r="J197" i="5"/>
  <c r="C65" i="5"/>
  <c r="D65" i="5"/>
  <c r="E65" i="5"/>
  <c r="F65" i="5"/>
  <c r="G65" i="5"/>
  <c r="C76" i="5"/>
  <c r="D76" i="5"/>
  <c r="E76" i="5"/>
  <c r="F76" i="5"/>
  <c r="G76" i="5"/>
  <c r="C77" i="5"/>
  <c r="D77" i="5"/>
  <c r="E77" i="5"/>
  <c r="F77" i="5"/>
  <c r="G77" i="5"/>
  <c r="A65" i="5"/>
  <c r="A76" i="5"/>
  <c r="A77" i="5"/>
  <c r="D13" i="6"/>
  <c r="E13" i="6"/>
  <c r="F13" i="6"/>
  <c r="G13" i="6"/>
  <c r="H13" i="6"/>
  <c r="I13" i="6"/>
  <c r="J13" i="6"/>
  <c r="K13" i="6"/>
  <c r="L13" i="6"/>
  <c r="C13" i="6"/>
  <c r="A13" i="6"/>
  <c r="C7" i="7"/>
  <c r="D7" i="7"/>
  <c r="E7" i="7"/>
  <c r="F7" i="7"/>
  <c r="G7" i="7"/>
  <c r="C19" i="7"/>
  <c r="D19" i="7"/>
  <c r="E19" i="7"/>
  <c r="F19" i="7"/>
  <c r="G19" i="7"/>
  <c r="C21" i="7"/>
  <c r="D21" i="7"/>
  <c r="E21" i="7"/>
  <c r="F21" i="7"/>
  <c r="G21" i="7"/>
  <c r="A19" i="7"/>
  <c r="A21" i="7"/>
  <c r="A7" i="7"/>
  <c r="C4" i="9"/>
  <c r="D4" i="9"/>
  <c r="E4" i="9"/>
  <c r="F4" i="9"/>
  <c r="G4" i="9"/>
  <c r="C53" i="9"/>
  <c r="D53" i="9"/>
  <c r="E53" i="9"/>
  <c r="F53" i="9"/>
  <c r="G53" i="9"/>
  <c r="C33" i="9"/>
  <c r="D33" i="9"/>
  <c r="E33" i="9"/>
  <c r="F33" i="9"/>
  <c r="G33" i="9"/>
  <c r="C42" i="9"/>
  <c r="D42" i="9"/>
  <c r="E42" i="9"/>
  <c r="F42" i="9"/>
  <c r="G42" i="9"/>
  <c r="C43" i="9"/>
  <c r="D43" i="9"/>
  <c r="E43" i="9"/>
  <c r="F43" i="9"/>
  <c r="G43" i="9"/>
  <c r="A53" i="9"/>
  <c r="A33" i="9"/>
  <c r="A42" i="9"/>
  <c r="A43" i="9"/>
  <c r="A4" i="9"/>
  <c r="C13" i="8"/>
  <c r="D13" i="8"/>
  <c r="E13" i="8"/>
  <c r="F13" i="8"/>
  <c r="G13" i="8"/>
  <c r="H13" i="8"/>
  <c r="C27" i="8"/>
  <c r="D27" i="8"/>
  <c r="E27" i="8"/>
  <c r="F27" i="8"/>
  <c r="G27" i="8"/>
  <c r="H27" i="8"/>
  <c r="A27" i="8"/>
  <c r="A13" i="8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A37" i="3"/>
  <c r="A38" i="3"/>
  <c r="L83" i="4"/>
  <c r="M83" i="4"/>
  <c r="N83" i="4"/>
  <c r="O83" i="4"/>
  <c r="P83" i="4"/>
  <c r="L89" i="4"/>
  <c r="M89" i="4"/>
  <c r="N89" i="4"/>
  <c r="O89" i="4"/>
  <c r="P89" i="4"/>
  <c r="L130" i="4"/>
  <c r="M130" i="4"/>
  <c r="N130" i="4"/>
  <c r="O130" i="4"/>
  <c r="P130" i="4"/>
  <c r="L98" i="4"/>
  <c r="M98" i="4"/>
  <c r="N98" i="4"/>
  <c r="O98" i="4"/>
  <c r="P98" i="4"/>
  <c r="L87" i="4"/>
  <c r="M87" i="4"/>
  <c r="N87" i="4"/>
  <c r="O87" i="4"/>
  <c r="P87" i="4"/>
  <c r="L122" i="4"/>
  <c r="M122" i="4"/>
  <c r="N122" i="4"/>
  <c r="O122" i="4"/>
  <c r="P122" i="4"/>
  <c r="L102" i="4"/>
  <c r="M102" i="4"/>
  <c r="N102" i="4"/>
  <c r="O102" i="4"/>
  <c r="P102" i="4"/>
  <c r="L111" i="4"/>
  <c r="M111" i="4"/>
  <c r="N111" i="4"/>
  <c r="O111" i="4"/>
  <c r="P111" i="4"/>
  <c r="L161" i="4"/>
  <c r="M161" i="4"/>
  <c r="N161" i="4"/>
  <c r="O161" i="4"/>
  <c r="P161" i="4"/>
  <c r="L163" i="4"/>
  <c r="M163" i="4"/>
  <c r="N163" i="4"/>
  <c r="O163" i="4"/>
  <c r="P163" i="4"/>
  <c r="L168" i="4"/>
  <c r="M168" i="4"/>
  <c r="N168" i="4"/>
  <c r="O168" i="4"/>
  <c r="P168" i="4"/>
  <c r="L185" i="4"/>
  <c r="M185" i="4"/>
  <c r="N185" i="4"/>
  <c r="O185" i="4"/>
  <c r="P185" i="4"/>
  <c r="L222" i="4"/>
  <c r="M222" i="4"/>
  <c r="N222" i="4"/>
  <c r="O222" i="4"/>
  <c r="P222" i="4"/>
  <c r="L223" i="4"/>
  <c r="M223" i="4"/>
  <c r="N223" i="4"/>
  <c r="O223" i="4"/>
  <c r="P223" i="4"/>
  <c r="J168" i="4"/>
  <c r="J185" i="4"/>
  <c r="J222" i="4"/>
  <c r="J223" i="4"/>
  <c r="J83" i="4"/>
  <c r="J89" i="4"/>
  <c r="J130" i="4"/>
  <c r="J98" i="4"/>
  <c r="J87" i="4"/>
  <c r="J122" i="4"/>
  <c r="J102" i="4"/>
  <c r="J111" i="4"/>
  <c r="J161" i="4"/>
  <c r="J163" i="4"/>
  <c r="C25" i="4"/>
  <c r="D25" i="4"/>
  <c r="E25" i="4"/>
  <c r="F25" i="4"/>
  <c r="G25" i="4"/>
  <c r="C47" i="4"/>
  <c r="D47" i="4"/>
  <c r="E47" i="4"/>
  <c r="F47" i="4"/>
  <c r="G47" i="4"/>
  <c r="C23" i="4"/>
  <c r="D23" i="4"/>
  <c r="E23" i="4"/>
  <c r="F23" i="4"/>
  <c r="G23" i="4"/>
  <c r="C32" i="4"/>
  <c r="D32" i="4"/>
  <c r="E32" i="4"/>
  <c r="F32" i="4"/>
  <c r="G32" i="4"/>
  <c r="C78" i="4"/>
  <c r="D78" i="4"/>
  <c r="E78" i="4"/>
  <c r="F78" i="4"/>
  <c r="G78" i="4"/>
  <c r="C118" i="4"/>
  <c r="D118" i="4"/>
  <c r="E118" i="4"/>
  <c r="F118" i="4"/>
  <c r="G118" i="4"/>
  <c r="C72" i="4"/>
  <c r="D72" i="4"/>
  <c r="E72" i="4"/>
  <c r="F72" i="4"/>
  <c r="G72" i="4"/>
  <c r="C119" i="4"/>
  <c r="D119" i="4"/>
  <c r="E119" i="4"/>
  <c r="F119" i="4"/>
  <c r="G119" i="4"/>
  <c r="C120" i="4"/>
  <c r="D120" i="4"/>
  <c r="E120" i="4"/>
  <c r="F120" i="4"/>
  <c r="G120" i="4"/>
  <c r="C115" i="4"/>
  <c r="D115" i="4"/>
  <c r="E115" i="4"/>
  <c r="F115" i="4"/>
  <c r="G115" i="4"/>
  <c r="C121" i="4"/>
  <c r="D121" i="4"/>
  <c r="E121" i="4"/>
  <c r="F121" i="4"/>
  <c r="G121" i="4"/>
  <c r="A121" i="4"/>
  <c r="A47" i="4"/>
  <c r="A23" i="4"/>
  <c r="A32" i="4"/>
  <c r="A78" i="4"/>
  <c r="A118" i="4"/>
  <c r="A72" i="4"/>
  <c r="A119" i="4"/>
  <c r="A120" i="4"/>
  <c r="A115" i="4"/>
  <c r="A25" i="4"/>
  <c r="D7" i="2"/>
  <c r="D8" i="2"/>
  <c r="D9" i="2"/>
  <c r="D10" i="2"/>
  <c r="D11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6" i="2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6" i="1"/>
  <c r="D67" i="1"/>
  <c r="D68" i="1"/>
  <c r="D69" i="1"/>
  <c r="D70" i="1"/>
  <c r="D71" i="1"/>
  <c r="D6" i="1"/>
  <c r="V12" i="1"/>
  <c r="V68" i="1"/>
  <c r="V67" i="1"/>
  <c r="V66" i="1"/>
  <c r="V65" i="1"/>
  <c r="V64" i="1"/>
  <c r="V63" i="1"/>
  <c r="V62" i="1"/>
  <c r="V61" i="1"/>
  <c r="V60" i="1"/>
  <c r="V59" i="1"/>
  <c r="V58" i="1"/>
  <c r="V56" i="1"/>
  <c r="V55" i="1"/>
  <c r="V53" i="1"/>
  <c r="V52" i="1"/>
  <c r="V50" i="1"/>
  <c r="V48" i="1"/>
  <c r="V47" i="1"/>
  <c r="V45" i="1"/>
  <c r="V43" i="1"/>
  <c r="V42" i="1"/>
  <c r="V39" i="1"/>
  <c r="V38" i="1"/>
  <c r="V36" i="1"/>
  <c r="V35" i="1"/>
  <c r="V34" i="1"/>
  <c r="V30" i="1"/>
  <c r="V26" i="1"/>
  <c r="V21" i="1"/>
  <c r="V20" i="1"/>
  <c r="V19" i="1"/>
  <c r="V18" i="1"/>
  <c r="V16" i="1"/>
  <c r="V15" i="1"/>
  <c r="V11" i="1"/>
  <c r="V9" i="1"/>
  <c r="V8" i="1"/>
  <c r="V7" i="1"/>
  <c r="V6" i="1"/>
  <c r="B1" i="2"/>
  <c r="J39" i="8"/>
  <c r="J45" i="8"/>
  <c r="J8" i="8"/>
  <c r="J28" i="8"/>
  <c r="J21" i="8"/>
  <c r="J49" i="8"/>
  <c r="J33" i="8"/>
  <c r="J26" i="8"/>
  <c r="J52" i="8"/>
  <c r="J30" i="8"/>
  <c r="J24" i="8"/>
  <c r="J3" i="8"/>
  <c r="J42" i="8"/>
  <c r="J14" i="8"/>
  <c r="J34" i="8"/>
  <c r="J16" i="8"/>
  <c r="J48" i="8"/>
  <c r="J23" i="8"/>
  <c r="J51" i="8"/>
  <c r="J12" i="8"/>
  <c r="J46" i="8"/>
  <c r="J40" i="8"/>
  <c r="J29" i="8"/>
  <c r="C1" i="3"/>
  <c r="P37" i="3"/>
  <c r="J15" i="8"/>
  <c r="J5" i="8"/>
  <c r="J44" i="8"/>
  <c r="J31" i="8"/>
  <c r="J2" i="8"/>
  <c r="J4" i="8"/>
  <c r="J35" i="8"/>
  <c r="J27" i="8"/>
  <c r="J43" i="8"/>
  <c r="J18" i="8"/>
  <c r="J19" i="8"/>
  <c r="J10" i="8"/>
  <c r="J13" i="8"/>
  <c r="J7" i="8"/>
  <c r="J37" i="8"/>
  <c r="J25" i="8"/>
  <c r="J47" i="8"/>
  <c r="J38" i="8"/>
  <c r="V40" i="1"/>
  <c r="V31" i="1"/>
  <c r="J57" i="8"/>
  <c r="J56" i="8"/>
  <c r="J55" i="8"/>
  <c r="J41" i="8"/>
  <c r="J36" i="8"/>
  <c r="J54" i="8"/>
  <c r="J53" i="8"/>
  <c r="J50" i="8"/>
  <c r="L5" i="7"/>
  <c r="K6" i="9"/>
  <c r="L6" i="8"/>
  <c r="S7" i="3"/>
  <c r="V13" i="1"/>
  <c r="V69" i="1"/>
  <c r="U64" i="1"/>
  <c r="U65" i="1"/>
  <c r="V49" i="1"/>
  <c r="V17" i="1"/>
  <c r="V44" i="1"/>
  <c r="J9" i="8"/>
  <c r="O26" i="3"/>
  <c r="I36" i="8"/>
  <c r="I31" i="8"/>
  <c r="I21" i="8"/>
  <c r="H9" i="7"/>
  <c r="H46" i="9"/>
  <c r="H90" i="9"/>
  <c r="H87" i="9"/>
  <c r="M12" i="6"/>
  <c r="P58" i="3"/>
  <c r="H77" i="9"/>
  <c r="H62" i="9"/>
  <c r="P40" i="3"/>
  <c r="I57" i="8"/>
  <c r="H113" i="9"/>
  <c r="H43" i="9"/>
  <c r="H107" i="9"/>
  <c r="P27" i="3"/>
  <c r="P49" i="3"/>
  <c r="P3" i="3"/>
  <c r="P4" i="3"/>
  <c r="H22" i="7"/>
  <c r="H47" i="9"/>
  <c r="H6" i="9"/>
  <c r="O3" i="3"/>
  <c r="I34" i="8"/>
  <c r="O2" i="3"/>
  <c r="O33" i="3"/>
  <c r="O55" i="3"/>
  <c r="H83" i="9"/>
  <c r="H7" i="9"/>
  <c r="M23" i="6"/>
  <c r="H61" i="9"/>
  <c r="O35" i="3"/>
  <c r="P50" i="3"/>
  <c r="H76" i="9"/>
  <c r="H108" i="9"/>
  <c r="O57" i="3"/>
  <c r="H2" i="7"/>
  <c r="I55" i="8"/>
  <c r="H8" i="9"/>
  <c r="H12" i="9"/>
  <c r="O18" i="3"/>
  <c r="H85" i="9"/>
  <c r="H35" i="9"/>
  <c r="H68" i="9"/>
  <c r="H11" i="9"/>
  <c r="H80" i="9"/>
  <c r="H32" i="9"/>
  <c r="H42" i="9"/>
  <c r="M25" i="6"/>
  <c r="P31" i="3"/>
  <c r="H59" i="9"/>
  <c r="I38" i="8"/>
  <c r="P36" i="3"/>
  <c r="M21" i="6"/>
  <c r="H58" i="9"/>
  <c r="P41" i="3"/>
  <c r="H114" i="9"/>
  <c r="P2" i="3"/>
  <c r="I42" i="8"/>
  <c r="P9" i="3"/>
  <c r="O27" i="3"/>
  <c r="M20" i="6"/>
  <c r="H111" i="9"/>
  <c r="I5" i="8"/>
  <c r="I9" i="8"/>
  <c r="H117" i="9"/>
  <c r="I2" i="8"/>
  <c r="H81" i="9"/>
  <c r="I50" i="8"/>
  <c r="I29" i="8"/>
  <c r="O12" i="3"/>
  <c r="O50" i="3"/>
  <c r="P18" i="3"/>
  <c r="I16" i="8"/>
  <c r="O58" i="3"/>
  <c r="H16" i="7"/>
  <c r="P16" i="3"/>
  <c r="M22" i="6"/>
  <c r="H3" i="9"/>
  <c r="O38" i="3"/>
  <c r="O5" i="3"/>
  <c r="O10" i="3"/>
  <c r="H15" i="9"/>
  <c r="H67" i="9"/>
  <c r="M18" i="6"/>
  <c r="H74" i="9"/>
  <c r="P45" i="3"/>
  <c r="H23" i="9"/>
  <c r="M8" i="6"/>
  <c r="H17" i="9"/>
  <c r="H21" i="7"/>
  <c r="M6" i="6"/>
  <c r="H37" i="9"/>
  <c r="P51" i="3"/>
  <c r="P48" i="3"/>
  <c r="O29" i="3"/>
  <c r="O17" i="3"/>
  <c r="O54" i="3"/>
  <c r="H16" i="9"/>
  <c r="O56" i="3"/>
  <c r="P21" i="3"/>
  <c r="H75" i="9"/>
  <c r="O48" i="3"/>
  <c r="O14" i="3"/>
  <c r="H116" i="9"/>
  <c r="P17" i="3"/>
  <c r="O53" i="3"/>
  <c r="P14" i="3"/>
  <c r="H38" i="9"/>
  <c r="M3" i="6"/>
  <c r="P54" i="3"/>
  <c r="M11" i="6"/>
  <c r="O37" i="3"/>
  <c r="I56" i="8"/>
  <c r="P5" i="3"/>
  <c r="H21" i="9"/>
  <c r="O41" i="3"/>
  <c r="P28" i="3"/>
  <c r="P60" i="3"/>
  <c r="H49" i="9"/>
  <c r="O36" i="3"/>
  <c r="M15" i="6"/>
  <c r="H39" i="9"/>
  <c r="P10" i="3"/>
  <c r="P11" i="3"/>
  <c r="O30" i="3"/>
  <c r="H109" i="9"/>
  <c r="H22" i="9"/>
  <c r="H34" i="9"/>
  <c r="M17" i="6"/>
  <c r="H88" i="9"/>
  <c r="H89" i="9"/>
  <c r="H55" i="9"/>
  <c r="H52" i="9"/>
  <c r="H19" i="9"/>
  <c r="H30" i="9"/>
  <c r="H51" i="9"/>
  <c r="I12" i="8"/>
  <c r="H10" i="9"/>
  <c r="O40" i="3"/>
  <c r="I18" i="8"/>
  <c r="O15" i="3"/>
  <c r="H110" i="9"/>
  <c r="P34" i="3"/>
  <c r="O60" i="3"/>
  <c r="I27" i="8"/>
  <c r="H13" i="9"/>
  <c r="P26" i="3"/>
  <c r="O51" i="3"/>
  <c r="P59" i="3"/>
  <c r="H71" i="9"/>
  <c r="H118" i="9"/>
  <c r="H23" i="7"/>
  <c r="P61" i="3"/>
  <c r="H36" i="9"/>
  <c r="H28" i="9"/>
  <c r="H29" i="9"/>
  <c r="O9" i="3"/>
  <c r="T11" i="1"/>
  <c r="U11" i="1"/>
  <c r="T20" i="1"/>
  <c r="U20" i="1"/>
  <c r="T43" i="1"/>
  <c r="U43" i="1"/>
  <c r="T53" i="1"/>
  <c r="U53" i="1"/>
  <c r="T63" i="1"/>
  <c r="U63" i="1"/>
  <c r="T34" i="1"/>
  <c r="U34" i="1"/>
  <c r="T7" i="1"/>
  <c r="U7" i="1"/>
  <c r="T27" i="1"/>
  <c r="T39" i="1"/>
  <c r="U39" i="1"/>
  <c r="T60" i="1"/>
  <c r="U60" i="1"/>
  <c r="T68" i="1"/>
  <c r="U68" i="1"/>
  <c r="H53" i="9"/>
  <c r="T6" i="1"/>
  <c r="U6" i="1"/>
  <c r="T16" i="1"/>
  <c r="U16" i="1"/>
  <c r="T26" i="1"/>
  <c r="U26" i="1"/>
  <c r="T38" i="1"/>
  <c r="U38" i="1"/>
  <c r="T48" i="1"/>
  <c r="U48" i="1"/>
  <c r="T59" i="1"/>
  <c r="U59" i="1"/>
  <c r="T67" i="1"/>
  <c r="U67" i="1"/>
  <c r="U69" i="1"/>
  <c r="H24" i="9"/>
  <c r="M24" i="6"/>
  <c r="T35" i="1"/>
  <c r="U35" i="1"/>
  <c r="T45" i="1"/>
  <c r="U45" i="1"/>
  <c r="T56" i="1"/>
  <c r="U56" i="1"/>
  <c r="I23" i="8"/>
  <c r="H64" i="9"/>
  <c r="H12" i="7"/>
  <c r="M5" i="6"/>
  <c r="H33" i="9"/>
  <c r="H66" i="9"/>
  <c r="O42" i="3"/>
  <c r="O25" i="3"/>
  <c r="T15" i="1"/>
  <c r="U15" i="1"/>
  <c r="T36" i="1"/>
  <c r="U36" i="1"/>
  <c r="T47" i="1"/>
  <c r="U47" i="1"/>
  <c r="T58" i="1"/>
  <c r="U58" i="1"/>
  <c r="T66" i="1"/>
  <c r="U66" i="1"/>
  <c r="O24" i="3"/>
  <c r="O44" i="3"/>
  <c r="H54" i="9"/>
  <c r="H70" i="9"/>
  <c r="I32" i="8"/>
  <c r="H57" i="9"/>
  <c r="H25" i="9"/>
  <c r="H14" i="7"/>
  <c r="M9" i="6"/>
  <c r="P46" i="3"/>
  <c r="P8" i="3"/>
  <c r="O39" i="3"/>
  <c r="I43" i="8"/>
  <c r="H41" i="9"/>
  <c r="H15" i="7"/>
  <c r="M7" i="6"/>
  <c r="P43" i="3"/>
  <c r="O19" i="3"/>
  <c r="H44" i="9"/>
  <c r="H19" i="7"/>
  <c r="M2" i="6"/>
  <c r="T8" i="1"/>
  <c r="U8" i="1"/>
  <c r="T18" i="1"/>
  <c r="U18" i="1"/>
  <c r="T28" i="1"/>
  <c r="T50" i="1"/>
  <c r="U50" i="1"/>
  <c r="T61" i="1"/>
  <c r="U61" i="1"/>
  <c r="H48" i="9"/>
  <c r="H65" i="9"/>
  <c r="O20" i="3"/>
  <c r="O23" i="3"/>
  <c r="H26" i="9"/>
  <c r="H8" i="7"/>
  <c r="M4" i="6"/>
  <c r="T9" i="1"/>
  <c r="U9" i="1"/>
  <c r="T19" i="1"/>
  <c r="U19" i="1"/>
  <c r="T30" i="1"/>
  <c r="U30" i="1"/>
  <c r="T42" i="1"/>
  <c r="U42" i="1"/>
  <c r="T52" i="1"/>
  <c r="U52" i="1"/>
  <c r="T62" i="1"/>
  <c r="U62" i="1"/>
  <c r="I6" i="8"/>
  <c r="I25" i="8"/>
  <c r="I7" i="8"/>
  <c r="H63" i="9"/>
  <c r="H72" i="9"/>
  <c r="O7" i="3"/>
  <c r="O45" i="3"/>
  <c r="I10" i="8"/>
  <c r="H14" i="9"/>
  <c r="H20" i="7"/>
  <c r="M14" i="6"/>
  <c r="H20" i="9"/>
  <c r="H79" i="9"/>
  <c r="I20" i="8"/>
  <c r="H82" i="9"/>
  <c r="P13" i="3"/>
  <c r="O32" i="3"/>
  <c r="T55" i="1"/>
  <c r="U55" i="1"/>
  <c r="P25" i="3"/>
  <c r="I47" i="8"/>
  <c r="H50" i="9"/>
  <c r="H73" i="9"/>
  <c r="I19" i="8"/>
  <c r="P35" i="3"/>
  <c r="H27" i="9"/>
  <c r="P39" i="3"/>
  <c r="P19" i="3"/>
  <c r="H5" i="9"/>
  <c r="T21" i="1"/>
  <c r="U21" i="1"/>
  <c r="I52" i="8"/>
  <c r="H7" i="7"/>
  <c r="I37" i="8"/>
  <c r="H4" i="7"/>
  <c r="I17" i="8"/>
  <c r="O28" i="3"/>
  <c r="I48" i="8"/>
  <c r="J17" i="8"/>
  <c r="I11" i="8"/>
  <c r="P38" i="3"/>
  <c r="O21" i="3"/>
  <c r="P33" i="3"/>
  <c r="P29" i="3"/>
  <c r="H56" i="9"/>
  <c r="M19" i="6"/>
  <c r="H18" i="9"/>
  <c r="O61" i="3"/>
  <c r="P23" i="3"/>
  <c r="H6" i="7"/>
  <c r="H78" i="9"/>
  <c r="P22" i="3"/>
  <c r="I54" i="8"/>
  <c r="I53" i="8"/>
  <c r="H4" i="9"/>
  <c r="H84" i="9"/>
  <c r="H31" i="9"/>
  <c r="I41" i="8"/>
  <c r="H112" i="9"/>
  <c r="M13" i="6"/>
  <c r="O49" i="3"/>
  <c r="H106" i="9"/>
  <c r="P15" i="3"/>
  <c r="M10" i="6"/>
  <c r="I3" i="8"/>
  <c r="I15" i="8"/>
  <c r="H11" i="7"/>
  <c r="O47" i="3"/>
  <c r="H60" i="9"/>
  <c r="I13" i="8"/>
  <c r="M16" i="6"/>
  <c r="O16" i="3"/>
  <c r="H9" i="9"/>
  <c r="P12" i="3"/>
  <c r="O4" i="3"/>
  <c r="I4" i="8"/>
  <c r="H69" i="9"/>
  <c r="P53" i="3"/>
  <c r="P47" i="3"/>
  <c r="H45" i="9"/>
  <c r="H3" i="7"/>
  <c r="O59" i="3"/>
  <c r="H119" i="9"/>
  <c r="H2" i="9"/>
  <c r="H91" i="9"/>
  <c r="H10" i="7"/>
  <c r="O11" i="3"/>
  <c r="O31" i="3"/>
  <c r="I24" i="8"/>
  <c r="P32" i="3"/>
  <c r="O34" i="3"/>
  <c r="H40" i="9"/>
  <c r="P57" i="3"/>
  <c r="O52" i="3"/>
  <c r="P30" i="3"/>
  <c r="P55" i="3"/>
  <c r="P52" i="3"/>
  <c r="H115" i="9"/>
  <c r="H86" i="9"/>
  <c r="O6" i="3"/>
  <c r="I35" i="8"/>
  <c r="I44" i="8"/>
  <c r="I8" i="8"/>
  <c r="J11" i="8"/>
  <c r="I14" i="8"/>
  <c r="H17" i="7"/>
  <c r="H13" i="7"/>
  <c r="H18" i="7"/>
  <c r="H5" i="7"/>
  <c r="I40" i="8"/>
  <c r="I22" i="8"/>
  <c r="J20" i="8"/>
  <c r="I49" i="8"/>
  <c r="I33" i="8"/>
  <c r="J22" i="8"/>
  <c r="I45" i="8"/>
  <c r="I26" i="8"/>
  <c r="I39" i="8"/>
  <c r="J6" i="8"/>
  <c r="P6" i="3"/>
  <c r="P24" i="3"/>
  <c r="P20" i="3"/>
  <c r="P56" i="3"/>
  <c r="O22" i="3"/>
  <c r="O8" i="3"/>
  <c r="I30" i="8"/>
  <c r="O43" i="3"/>
  <c r="P44" i="3"/>
  <c r="I46" i="8"/>
  <c r="O46" i="3"/>
  <c r="P42" i="3"/>
  <c r="I28" i="8"/>
  <c r="J32" i="8"/>
  <c r="P7" i="3"/>
  <c r="I51" i="8"/>
  <c r="T12" i="1"/>
  <c r="U12" i="1"/>
  <c r="O13" i="3"/>
  <c r="U17" i="1"/>
  <c r="U23" i="1"/>
  <c r="U40" i="1"/>
  <c r="U44" i="1"/>
  <c r="U22" i="1"/>
  <c r="U13" i="1"/>
  <c r="U49" i="1"/>
  <c r="U31" i="1"/>
</calcChain>
</file>

<file path=xl/sharedStrings.xml><?xml version="1.0" encoding="utf-8"?>
<sst xmlns="http://schemas.openxmlformats.org/spreadsheetml/2006/main" count="1317" uniqueCount="160">
  <si>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</si>
  <si>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</si>
  <si>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</si>
  <si>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</si>
  <si>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</si>
  <si>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</si>
  <si>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</si>
  <si>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</si>
  <si>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</si>
  <si>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</si>
  <si>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</si>
  <si>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</si>
  <si>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</si>
  <si>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</si>
  <si>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</si>
  <si>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</si>
  <si>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</si>
  <si>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</si>
  <si>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</si>
  <si>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</si>
  <si>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</si>
  <si>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</si>
  <si>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</si>
  <si>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</si>
  <si>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</si>
  <si>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</si>
  <si>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</si>
  <si>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</si>
  <si>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</si>
  <si>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</si>
  <si>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</si>
  <si>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</si>
  <si>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</si>
  <si>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</si>
  <si>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</si>
  <si>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</si>
  <si>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</si>
  <si>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</si>
  <si>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</si>
  <si>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</si>
  <si>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</si>
  <si>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</si>
  <si>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</si>
  <si>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</si>
  <si>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</si>
  <si>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</si>
  <si>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</si>
  <si>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Average Possesion: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</si>
  <si>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</si>
  <si>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</si>
  <si>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</si>
  <si>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</si>
  <si>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</si>
  <si>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</si>
  <si>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</si>
  <si>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</si>
  <si>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</si>
  <si>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</si>
  <si>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</si>
  <si>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</si>
  <si>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</si>
  <si>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</si>
  <si>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</si>
  <si>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</si>
  <si>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</si>
  <si>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</si>
  <si>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</si>
  <si>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</si>
  <si>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</si>
  <si>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</si>
  <si>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</si>
  <si>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</si>
  <si>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</si>
  <si>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</si>
  <si>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</si>
  <si>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</si>
  <si>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</si>
  <si>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</si>
  <si>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</si>
  <si>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</si>
  <si>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</si>
  <si>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</si>
  <si>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</si>
  <si>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>Leader based on overall percentage, minimum 16 field goals</t>
  </si>
  <si>
    <t xml:space="preserve">    Rushing</t>
  </si>
  <si>
    <t xml:space="preserve">    Passing</t>
  </si>
  <si>
    <t xml:space="preserve">    Penalty</t>
  </si>
  <si>
    <t>Third Down Efficiency</t>
  </si>
  <si>
    <t>2Pt Conversions</t>
  </si>
  <si>
    <t>2Pt Conversion Attempts</t>
  </si>
  <si>
    <t>Sacks</t>
  </si>
  <si>
    <t>FG%</t>
  </si>
  <si>
    <t>XP%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</si>
  <si>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</si>
  <si>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</si>
  <si>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</si>
  <si>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</si>
  <si>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</si>
  <si>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</si>
  <si>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rating points, minimum of 224 attempts</t>
  </si>
  <si>
    <t>Leader based on receptions</t>
  </si>
  <si>
    <t>Leader based on average return, minimum 20 returns</t>
  </si>
  <si>
    <t>Leader based on average,minimum 40 punts</t>
  </si>
  <si>
    <t>Games Played:</t>
  </si>
  <si>
    <t>ARI</t>
  </si>
  <si>
    <t>ATL</t>
  </si>
  <si>
    <t>CAR</t>
  </si>
  <si>
    <t>CHI</t>
  </si>
  <si>
    <t>DAL</t>
  </si>
  <si>
    <t>DET</t>
  </si>
  <si>
    <t>GBP</t>
  </si>
  <si>
    <t>MIN</t>
  </si>
  <si>
    <t>NOS</t>
  </si>
  <si>
    <t>NYG</t>
  </si>
  <si>
    <t>PHI</t>
  </si>
  <si>
    <t>SFO</t>
  </si>
  <si>
    <t>SEA</t>
  </si>
  <si>
    <t>TBB</t>
  </si>
  <si>
    <t>WAS</t>
  </si>
  <si>
    <t>OFFENSE</t>
  </si>
  <si>
    <t>Rushing</t>
  </si>
  <si>
    <t>Passing</t>
  </si>
  <si>
    <t>Total</t>
  </si>
  <si>
    <t>Average</t>
  </si>
  <si>
    <t>DEFENSE</t>
  </si>
  <si>
    <t>Arizona</t>
  </si>
  <si>
    <t>Atlanta</t>
  </si>
  <si>
    <t>Carolina</t>
  </si>
  <si>
    <t>Chicago</t>
  </si>
  <si>
    <t>Detroit</t>
  </si>
  <si>
    <t>Minnesota</t>
  </si>
  <si>
    <t>New Orleans</t>
  </si>
  <si>
    <t>New York</t>
  </si>
  <si>
    <t>Philadelphia</t>
  </si>
  <si>
    <t>San Francisco</t>
  </si>
  <si>
    <t>Seattle</t>
  </si>
  <si>
    <t>Tampa Bay</t>
  </si>
  <si>
    <t>Washington</t>
  </si>
  <si>
    <t>Green Bay</t>
  </si>
  <si>
    <t>LAR</t>
  </si>
  <si>
    <t>Los Angeles</t>
  </si>
  <si>
    <t>Leaders through Week</t>
  </si>
  <si>
    <t>Total Offense/Defense through Week: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</si>
  <si>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</si>
  <si>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</si>
  <si>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</si>
  <si>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</si>
  <si>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</si>
  <si>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</si>
  <si>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</si>
  <si>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</si>
  <si>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</si>
  <si>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</si>
  <si>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</si>
  <si>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>2019 NFL Replay - NFC Leaders</t>
  </si>
  <si>
    <t xml:space="preserve">2019 NFL Replay - NFC </t>
  </si>
  <si>
    <t>Dallas</t>
  </si>
  <si>
    <t>SAF</t>
  </si>
  <si>
    <t>Non-Qualifiers</t>
  </si>
  <si>
    <t>Less than 10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</si>
</sst>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Lucida Grand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4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28575</xdr:colOff>
          <xdr:row>4</xdr:row>
          <xdr:rowOff>0</xdr:rowOff>
        </xdr:from>
        <xdr:to>
          <xdr:col>30</xdr:col>
          <xdr:colOff>76200</xdr:colOff>
          <xdr:row>9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28575</xdr:colOff>
          <xdr:row>10</xdr:row>
          <xdr:rowOff>0</xdr:rowOff>
        </xdr:from>
        <xdr:to>
          <xdr:col>30</xdr:col>
          <xdr:colOff>114300</xdr:colOff>
          <xdr:row>15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314325</xdr:colOff>
          <xdr:row>16</xdr:row>
          <xdr:rowOff>76200</xdr:rowOff>
        </xdr:from>
        <xdr:to>
          <xdr:col>29</xdr:col>
          <xdr:colOff>342900</xdr:colOff>
          <xdr:row>16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Button 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28575</xdr:colOff>
          <xdr:row>16</xdr:row>
          <xdr:rowOff>47625</xdr:rowOff>
        </xdr:from>
        <xdr:to>
          <xdr:col>30</xdr:col>
          <xdr:colOff>142875</xdr:colOff>
          <xdr:row>21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50800</xdr:colOff>
      <xdr:row>7</xdr:row>
      <xdr:rowOff>101600</xdr:rowOff>
    </xdr:from>
    <xdr:to>
      <xdr:col>24</xdr:col>
      <xdr:colOff>1063625</xdr:colOff>
      <xdr:row>12</xdr:row>
      <xdr:rowOff>23436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40" y="1239520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365760</xdr:colOff>
      <xdr:row>24</xdr:row>
      <xdr:rowOff>152400</xdr:rowOff>
    </xdr:from>
    <xdr:to>
      <xdr:col>16</xdr:col>
      <xdr:colOff>20320</xdr:colOff>
      <xdr:row>28</xdr:row>
      <xdr:rowOff>50529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053840"/>
          <a:ext cx="833120" cy="54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182880</xdr:colOff>
      <xdr:row>14</xdr:row>
      <xdr:rowOff>81280</xdr:rowOff>
    </xdr:from>
    <xdr:to>
      <xdr:col>24</xdr:col>
      <xdr:colOff>1016000</xdr:colOff>
      <xdr:row>17</xdr:row>
      <xdr:rowOff>141969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20" y="2357120"/>
          <a:ext cx="833120" cy="54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4</xdr:row>
          <xdr:rowOff>66675</xdr:rowOff>
        </xdr:from>
        <xdr:to>
          <xdr:col>30</xdr:col>
          <xdr:colOff>219075</xdr:colOff>
          <xdr:row>8</xdr:row>
          <xdr:rowOff>123825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Allowed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47625</xdr:colOff>
          <xdr:row>9</xdr:row>
          <xdr:rowOff>104775</xdr:rowOff>
        </xdr:from>
        <xdr:to>
          <xdr:col>30</xdr:col>
          <xdr:colOff>228600</xdr:colOff>
          <xdr:row>14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Allowed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15</xdr:row>
          <xdr:rowOff>142875</xdr:rowOff>
        </xdr:from>
        <xdr:to>
          <xdr:col>30</xdr:col>
          <xdr:colOff>238125</xdr:colOff>
          <xdr:row>21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Allowed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47625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104775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200025</xdr:colOff>
          <xdr:row>1</xdr:row>
          <xdr:rowOff>123825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161925</xdr:rowOff>
        </xdr:from>
        <xdr:to>
          <xdr:col>18</xdr:col>
          <xdr:colOff>600075</xdr:colOff>
          <xdr:row>13</xdr:row>
          <xdr:rowOff>9525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561975</xdr:colOff>
          <xdr:row>9</xdr:row>
          <xdr:rowOff>66675</xdr:rowOff>
        </xdr:from>
        <xdr:to>
          <xdr:col>13</xdr:col>
          <xdr:colOff>123825</xdr:colOff>
          <xdr:row>14</xdr:row>
          <xdr:rowOff>85725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542925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314325</xdr:colOff>
          <xdr:row>6</xdr:row>
          <xdr:rowOff>161925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5</xdr:row>
          <xdr:rowOff>76200</xdr:rowOff>
        </xdr:from>
        <xdr:to>
          <xdr:col>16</xdr:col>
          <xdr:colOff>152400</xdr:colOff>
          <xdr:row>10</xdr:row>
          <xdr:rowOff>104775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6</xdr:row>
          <xdr:rowOff>28575</xdr:rowOff>
        </xdr:from>
        <xdr:to>
          <xdr:col>16</xdr:col>
          <xdr:colOff>342900</xdr:colOff>
          <xdr:row>11</xdr:row>
          <xdr:rowOff>47625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12</xdr:row>
          <xdr:rowOff>76200</xdr:rowOff>
        </xdr:from>
        <xdr:to>
          <xdr:col>16</xdr:col>
          <xdr:colOff>342900</xdr:colOff>
          <xdr:row>17</xdr:row>
          <xdr:rowOff>104775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izon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Orle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York%20(N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hiladelphi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an%20Francisc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eattl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Tampa%20Ba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ashingt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tlan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aroli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hicag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ll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etroi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reen%20Ba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Angeles%20(N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inneso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DET"/>
      <sheetName val="@BAL"/>
      <sheetName val="CAR"/>
      <sheetName val="SEA"/>
      <sheetName val="@CIN"/>
      <sheetName val="ATL"/>
      <sheetName val="@NYG"/>
      <sheetName val="@NOS"/>
      <sheetName val="SFO"/>
      <sheetName val="@TBB"/>
      <sheetName val="@SFO"/>
      <sheetName val="LAR"/>
      <sheetName val="PIT"/>
      <sheetName val="CLE"/>
      <sheetName val="@SEA"/>
      <sheetName val="@LAR"/>
      <sheetName val="Formula"/>
    </sheetNames>
    <sheetDataSet>
      <sheetData sheetId="0">
        <row r="6">
          <cell r="D6">
            <v>302</v>
          </cell>
          <cell r="M6">
            <v>378</v>
          </cell>
        </row>
        <row r="7">
          <cell r="D7">
            <v>90</v>
          </cell>
          <cell r="M7">
            <v>139</v>
          </cell>
        </row>
        <row r="8">
          <cell r="D8">
            <v>162</v>
          </cell>
          <cell r="M8">
            <v>196</v>
          </cell>
        </row>
        <row r="9">
          <cell r="D9">
            <v>50</v>
          </cell>
          <cell r="M9">
            <v>43</v>
          </cell>
        </row>
        <row r="11">
          <cell r="D11">
            <v>369</v>
          </cell>
          <cell r="M11">
            <v>458</v>
          </cell>
        </row>
        <row r="12">
          <cell r="D12">
            <v>1404</v>
          </cell>
          <cell r="M12">
            <v>2193</v>
          </cell>
        </row>
        <row r="13">
          <cell r="D13">
            <v>3.8048780487804876</v>
          </cell>
          <cell r="M13">
            <v>4.7882096069868991</v>
          </cell>
        </row>
        <row r="15">
          <cell r="D15">
            <v>557</v>
          </cell>
          <cell r="M15">
            <v>545</v>
          </cell>
        </row>
        <row r="16">
          <cell r="D16">
            <v>323</v>
          </cell>
          <cell r="M16">
            <v>377</v>
          </cell>
        </row>
        <row r="17">
          <cell r="D17">
            <v>57.989228007181325</v>
          </cell>
          <cell r="M17">
            <v>69.174311926605498</v>
          </cell>
        </row>
        <row r="18">
          <cell r="D18">
            <v>3856</v>
          </cell>
          <cell r="M18">
            <v>4403</v>
          </cell>
        </row>
        <row r="19">
          <cell r="D19">
            <v>48</v>
          </cell>
          <cell r="M19">
            <v>37</v>
          </cell>
        </row>
        <row r="20">
          <cell r="D20">
            <v>271</v>
          </cell>
          <cell r="M20">
            <v>240</v>
          </cell>
        </row>
        <row r="21">
          <cell r="D21">
            <v>3585</v>
          </cell>
          <cell r="M21">
            <v>4163</v>
          </cell>
        </row>
        <row r="22">
          <cell r="D22">
            <v>5.9256198347107434</v>
          </cell>
          <cell r="M22">
            <v>7.1529209621993131</v>
          </cell>
        </row>
        <row r="23">
          <cell r="D23">
            <v>11.938080495356036</v>
          </cell>
          <cell r="M23">
            <v>11.679045092838196</v>
          </cell>
        </row>
        <row r="26">
          <cell r="D26">
            <v>4989</v>
          </cell>
          <cell r="M26">
            <v>6356</v>
          </cell>
        </row>
        <row r="27">
          <cell r="D27">
            <v>28.141912206855078</v>
          </cell>
          <cell r="M27">
            <v>34.502831969792325</v>
          </cell>
        </row>
        <row r="28">
          <cell r="D28">
            <v>71.858087793144918</v>
          </cell>
          <cell r="M28">
            <v>65.497168030207675</v>
          </cell>
        </row>
        <row r="30">
          <cell r="D30">
            <v>974</v>
          </cell>
          <cell r="M30">
            <v>1040</v>
          </cell>
        </row>
        <row r="31">
          <cell r="D31">
            <v>5.1221765913757702</v>
          </cell>
          <cell r="M31">
            <v>6.1115384615384611</v>
          </cell>
        </row>
        <row r="34">
          <cell r="D34">
            <v>7</v>
          </cell>
          <cell r="M34">
            <v>4</v>
          </cell>
        </row>
        <row r="35">
          <cell r="D35">
            <v>6</v>
          </cell>
          <cell r="M35">
            <v>60</v>
          </cell>
        </row>
        <row r="36">
          <cell r="D36">
            <v>0</v>
          </cell>
          <cell r="M36">
            <v>0</v>
          </cell>
        </row>
        <row r="38">
          <cell r="D38">
            <v>103</v>
          </cell>
          <cell r="M38">
            <v>79</v>
          </cell>
        </row>
        <row r="39">
          <cell r="D39">
            <v>4657</v>
          </cell>
          <cell r="M39">
            <v>3583</v>
          </cell>
        </row>
        <row r="40">
          <cell r="D40">
            <v>45.213592233009706</v>
          </cell>
          <cell r="M40">
            <v>45.354430379746837</v>
          </cell>
        </row>
        <row r="42">
          <cell r="D42">
            <v>24</v>
          </cell>
          <cell r="M42">
            <v>45</v>
          </cell>
        </row>
        <row r="43">
          <cell r="D43">
            <v>268</v>
          </cell>
          <cell r="M43">
            <v>593</v>
          </cell>
        </row>
        <row r="44">
          <cell r="D44">
            <v>11.166666666666666</v>
          </cell>
          <cell r="M44">
            <v>13.177777777777777</v>
          </cell>
        </row>
        <row r="45">
          <cell r="D45">
            <v>0</v>
          </cell>
          <cell r="M45">
            <v>1</v>
          </cell>
        </row>
        <row r="47">
          <cell r="D47">
            <v>39</v>
          </cell>
          <cell r="M47">
            <v>26</v>
          </cell>
        </row>
        <row r="48">
          <cell r="D48">
            <v>830</v>
          </cell>
          <cell r="M48">
            <v>510</v>
          </cell>
        </row>
        <row r="49">
          <cell r="D49">
            <v>21.282051282051281</v>
          </cell>
          <cell r="M49">
            <v>19.615384615384617</v>
          </cell>
        </row>
        <row r="50">
          <cell r="D50">
            <v>0</v>
          </cell>
          <cell r="M50">
            <v>0</v>
          </cell>
        </row>
        <row r="52">
          <cell r="D52">
            <v>154</v>
          </cell>
          <cell r="M52">
            <v>130</v>
          </cell>
        </row>
        <row r="53">
          <cell r="D53">
            <v>1371</v>
          </cell>
          <cell r="M53">
            <v>1056</v>
          </cell>
        </row>
        <row r="55">
          <cell r="D55">
            <v>31</v>
          </cell>
          <cell r="M55">
            <v>37</v>
          </cell>
        </row>
        <row r="56">
          <cell r="D56">
            <v>13</v>
          </cell>
          <cell r="M56">
            <v>13</v>
          </cell>
        </row>
        <row r="58">
          <cell r="D58">
            <v>256</v>
          </cell>
          <cell r="M58">
            <v>442</v>
          </cell>
        </row>
        <row r="59">
          <cell r="D59">
            <v>27</v>
          </cell>
          <cell r="M59">
            <v>51</v>
          </cell>
        </row>
        <row r="60">
          <cell r="D60">
            <v>7</v>
          </cell>
          <cell r="M60">
            <v>19</v>
          </cell>
        </row>
        <row r="61">
          <cell r="D61">
            <v>19</v>
          </cell>
          <cell r="M61">
            <v>29</v>
          </cell>
        </row>
        <row r="62">
          <cell r="D62">
            <v>1</v>
          </cell>
          <cell r="M62">
            <v>2</v>
          </cell>
        </row>
        <row r="63">
          <cell r="D63">
            <v>27</v>
          </cell>
          <cell r="M63">
            <v>45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2</v>
          </cell>
        </row>
        <row r="66">
          <cell r="D66">
            <v>2</v>
          </cell>
          <cell r="M66">
            <v>2</v>
          </cell>
        </row>
        <row r="67">
          <cell r="D67">
            <v>21</v>
          </cell>
          <cell r="M67">
            <v>29</v>
          </cell>
        </row>
        <row r="68">
          <cell r="D68">
            <v>30</v>
          </cell>
          <cell r="M68">
            <v>37</v>
          </cell>
        </row>
        <row r="69">
          <cell r="D69">
            <v>70</v>
          </cell>
          <cell r="M69">
            <v>78.378378378378372</v>
          </cell>
        </row>
        <row r="70">
          <cell r="D70" t="str">
            <v>28:23</v>
          </cell>
          <cell r="M70" t="str">
            <v>31:37</v>
          </cell>
        </row>
        <row r="71">
          <cell r="D71">
            <v>0</v>
          </cell>
          <cell r="M71">
            <v>34.615384615384613</v>
          </cell>
        </row>
        <row r="75">
          <cell r="A75" t="str">
            <v>Drake</v>
          </cell>
          <cell r="C75">
            <v>96</v>
          </cell>
          <cell r="D75">
            <v>443</v>
          </cell>
          <cell r="E75">
            <v>4.614583333333333</v>
          </cell>
          <cell r="F75">
            <v>64</v>
          </cell>
          <cell r="G75">
            <v>4</v>
          </cell>
        </row>
        <row r="76">
          <cell r="A76" t="str">
            <v>K. Murray</v>
          </cell>
          <cell r="C76">
            <v>72</v>
          </cell>
          <cell r="D76">
            <v>146</v>
          </cell>
          <cell r="E76">
            <v>2.0277777777777777</v>
          </cell>
          <cell r="F76">
            <v>26</v>
          </cell>
          <cell r="G76">
            <v>1</v>
          </cell>
        </row>
        <row r="77">
          <cell r="A77" t="str">
            <v>D. Johnson</v>
          </cell>
          <cell r="C77">
            <v>123</v>
          </cell>
          <cell r="D77">
            <v>454</v>
          </cell>
          <cell r="E77">
            <v>3.6910569105691056</v>
          </cell>
          <cell r="F77">
            <v>29</v>
          </cell>
          <cell r="G77">
            <v>1</v>
          </cell>
        </row>
        <row r="78">
          <cell r="A78" t="str">
            <v>Edmonds</v>
          </cell>
          <cell r="C78">
            <v>68</v>
          </cell>
          <cell r="D78">
            <v>300</v>
          </cell>
          <cell r="E78">
            <v>4.4117647058823533</v>
          </cell>
          <cell r="F78">
            <v>23</v>
          </cell>
          <cell r="G78">
            <v>1</v>
          </cell>
        </row>
        <row r="79">
          <cell r="A79" t="str">
            <v>Kirk</v>
          </cell>
          <cell r="C79">
            <v>6</v>
          </cell>
          <cell r="D79">
            <v>25</v>
          </cell>
          <cell r="E79">
            <v>4.166666666666667</v>
          </cell>
          <cell r="F79">
            <v>11</v>
          </cell>
          <cell r="G79">
            <v>0</v>
          </cell>
        </row>
        <row r="80">
          <cell r="A80" t="str">
            <v>Hundley</v>
          </cell>
          <cell r="C80">
            <v>0</v>
          </cell>
          <cell r="D80">
            <v>0</v>
          </cell>
          <cell r="E80" t="e">
            <v>#DIV/0!</v>
          </cell>
          <cell r="F80">
            <v>0</v>
          </cell>
          <cell r="G80">
            <v>0</v>
          </cell>
        </row>
        <row r="81">
          <cell r="A81" t="str">
            <v>Isabella</v>
          </cell>
          <cell r="C81">
            <v>3</v>
          </cell>
          <cell r="D81">
            <v>35</v>
          </cell>
          <cell r="E81">
            <v>11.666666666666666</v>
          </cell>
          <cell r="F81">
            <v>18</v>
          </cell>
          <cell r="G81">
            <v>0</v>
          </cell>
        </row>
        <row r="82">
          <cell r="A82" t="str">
            <v>Morris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K. Johnson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Cooper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0</v>
          </cell>
        </row>
        <row r="85">
          <cell r="A85" t="str">
            <v>Zenner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94">
          <cell r="A94" t="str">
            <v>Fitzgerald</v>
          </cell>
          <cell r="C94">
            <v>71</v>
          </cell>
          <cell r="D94">
            <v>873</v>
          </cell>
          <cell r="E94">
            <v>12.295774647887324</v>
          </cell>
          <cell r="F94">
            <v>56</v>
          </cell>
          <cell r="G94">
            <v>4</v>
          </cell>
        </row>
        <row r="95">
          <cell r="A95" t="str">
            <v>Kirk</v>
          </cell>
          <cell r="C95">
            <v>65</v>
          </cell>
          <cell r="D95">
            <v>881</v>
          </cell>
          <cell r="E95">
            <v>13.553846153846154</v>
          </cell>
          <cell r="F95">
            <v>69</v>
          </cell>
          <cell r="G95">
            <v>2</v>
          </cell>
        </row>
        <row r="96">
          <cell r="A96" t="str">
            <v>D. Johnson</v>
          </cell>
          <cell r="C96">
            <v>30</v>
          </cell>
          <cell r="D96">
            <v>314</v>
          </cell>
          <cell r="E96">
            <v>10.466666666666667</v>
          </cell>
          <cell r="F96">
            <v>38</v>
          </cell>
          <cell r="G96">
            <v>4</v>
          </cell>
        </row>
        <row r="97">
          <cell r="A97" t="str">
            <v>Byrd</v>
          </cell>
          <cell r="C97">
            <v>28</v>
          </cell>
          <cell r="D97">
            <v>330</v>
          </cell>
          <cell r="E97">
            <v>11.785714285714286</v>
          </cell>
          <cell r="F97">
            <v>58</v>
          </cell>
          <cell r="G97">
            <v>3</v>
          </cell>
        </row>
        <row r="98">
          <cell r="A98" t="str">
            <v>Drake</v>
          </cell>
          <cell r="C98">
            <v>11</v>
          </cell>
          <cell r="D98">
            <v>95</v>
          </cell>
          <cell r="E98">
            <v>8.6363636363636367</v>
          </cell>
          <cell r="F98">
            <v>35</v>
          </cell>
          <cell r="G98">
            <v>1</v>
          </cell>
        </row>
        <row r="99">
          <cell r="A99" t="str">
            <v>Cooper</v>
          </cell>
          <cell r="C99">
            <v>22</v>
          </cell>
          <cell r="D99">
            <v>267</v>
          </cell>
          <cell r="E99">
            <v>12.136363636363637</v>
          </cell>
          <cell r="F99">
            <v>38</v>
          </cell>
          <cell r="G99">
            <v>2</v>
          </cell>
        </row>
        <row r="100">
          <cell r="A100" t="str">
            <v>K. Johnson</v>
          </cell>
          <cell r="C100">
            <v>28</v>
          </cell>
          <cell r="D100">
            <v>230</v>
          </cell>
          <cell r="E100">
            <v>8.2142857142857135</v>
          </cell>
          <cell r="F100">
            <v>20</v>
          </cell>
          <cell r="G100">
            <v>0</v>
          </cell>
        </row>
        <row r="101">
          <cell r="A101" t="str">
            <v>Clay</v>
          </cell>
          <cell r="C101">
            <v>13</v>
          </cell>
          <cell r="D101">
            <v>122</v>
          </cell>
          <cell r="E101">
            <v>9.384615384615385</v>
          </cell>
          <cell r="F101">
            <v>23</v>
          </cell>
          <cell r="G101">
            <v>0</v>
          </cell>
        </row>
        <row r="102">
          <cell r="A102" t="str">
            <v>M. Williams</v>
          </cell>
          <cell r="C102">
            <v>19</v>
          </cell>
          <cell r="D102">
            <v>228</v>
          </cell>
          <cell r="E102">
            <v>12</v>
          </cell>
          <cell r="F102">
            <v>34</v>
          </cell>
          <cell r="G102">
            <v>1</v>
          </cell>
        </row>
        <row r="103">
          <cell r="A103" t="str">
            <v>Edmonds</v>
          </cell>
          <cell r="C103">
            <v>16</v>
          </cell>
          <cell r="D103">
            <v>216</v>
          </cell>
          <cell r="E103">
            <v>13.5</v>
          </cell>
          <cell r="F103">
            <v>37</v>
          </cell>
          <cell r="G103">
            <v>0</v>
          </cell>
        </row>
        <row r="104">
          <cell r="A104" t="str">
            <v>Isabella</v>
          </cell>
          <cell r="C104">
            <v>6</v>
          </cell>
          <cell r="D104">
            <v>101</v>
          </cell>
          <cell r="E104">
            <v>16.833333333333332</v>
          </cell>
          <cell r="F104">
            <v>31</v>
          </cell>
          <cell r="G104">
            <v>1</v>
          </cell>
        </row>
        <row r="105">
          <cell r="A105" t="str">
            <v>Arnold</v>
          </cell>
          <cell r="C105">
            <v>6</v>
          </cell>
          <cell r="D105">
            <v>123</v>
          </cell>
          <cell r="E105">
            <v>20.5</v>
          </cell>
          <cell r="F105">
            <v>31</v>
          </cell>
          <cell r="G105">
            <v>0</v>
          </cell>
        </row>
        <row r="106">
          <cell r="A106" t="str">
            <v>Sherfield</v>
          </cell>
          <cell r="C106">
            <v>5</v>
          </cell>
          <cell r="D106">
            <v>51</v>
          </cell>
          <cell r="E106">
            <v>10.199999999999999</v>
          </cell>
          <cell r="F106">
            <v>23</v>
          </cell>
          <cell r="G106">
            <v>0</v>
          </cell>
        </row>
        <row r="107">
          <cell r="A107" t="str">
            <v>Crabtree</v>
          </cell>
          <cell r="C107">
            <v>3</v>
          </cell>
          <cell r="D107">
            <v>25</v>
          </cell>
          <cell r="E107">
            <v>8.3333333333333339</v>
          </cell>
          <cell r="F107">
            <v>21</v>
          </cell>
          <cell r="G107">
            <v>1</v>
          </cell>
        </row>
        <row r="108">
          <cell r="A108" t="str">
            <v>Zenner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Daniels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6">
          <cell r="A116" t="str">
            <v>K. Murray</v>
          </cell>
          <cell r="C116">
            <v>557</v>
          </cell>
          <cell r="D116">
            <v>323</v>
          </cell>
          <cell r="E116">
            <v>57.989228007181325</v>
          </cell>
          <cell r="F116">
            <v>3856</v>
          </cell>
          <cell r="G116">
            <v>19</v>
          </cell>
          <cell r="H116">
            <v>69</v>
          </cell>
          <cell r="I116">
            <v>7</v>
          </cell>
          <cell r="J116">
            <v>3.4111310592459607</v>
          </cell>
          <cell r="K116">
            <v>1.2567324955116697</v>
          </cell>
          <cell r="L116">
            <v>6.9228007181328541</v>
          </cell>
          <cell r="M116">
            <v>85.386744464392564</v>
          </cell>
          <cell r="N116">
            <v>48</v>
          </cell>
        </row>
        <row r="117">
          <cell r="A117" t="str">
            <v>Hundley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18">
          <cell r="A118" t="str">
            <v>Lee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Cooper</v>
          </cell>
          <cell r="C125">
            <v>13</v>
          </cell>
          <cell r="D125">
            <v>12</v>
          </cell>
          <cell r="E125">
            <v>181</v>
          </cell>
          <cell r="F125">
            <v>13.923076923076923</v>
          </cell>
          <cell r="G125">
            <v>38</v>
          </cell>
          <cell r="H125">
            <v>0</v>
          </cell>
        </row>
        <row r="126">
          <cell r="A126" t="str">
            <v>Kirk</v>
          </cell>
          <cell r="C126">
            <v>11</v>
          </cell>
          <cell r="D126">
            <v>7</v>
          </cell>
          <cell r="E126">
            <v>87</v>
          </cell>
          <cell r="F126">
            <v>7.9090909090909092</v>
          </cell>
          <cell r="G126">
            <v>27</v>
          </cell>
          <cell r="H126">
            <v>0</v>
          </cell>
        </row>
        <row r="134">
          <cell r="A134" t="str">
            <v>Cooper</v>
          </cell>
          <cell r="C134">
            <v>28</v>
          </cell>
          <cell r="D134">
            <v>646</v>
          </cell>
          <cell r="E134">
            <v>23.071428571428573</v>
          </cell>
          <cell r="F134">
            <v>39</v>
          </cell>
          <cell r="G134">
            <v>0</v>
          </cell>
        </row>
        <row r="135">
          <cell r="A135" t="str">
            <v>Isabella</v>
          </cell>
          <cell r="C135">
            <v>2</v>
          </cell>
          <cell r="D135">
            <v>21</v>
          </cell>
          <cell r="E135">
            <v>10.5</v>
          </cell>
          <cell r="F135">
            <v>13</v>
          </cell>
          <cell r="G135">
            <v>0</v>
          </cell>
        </row>
        <row r="136">
          <cell r="A136" t="str">
            <v>Byrd</v>
          </cell>
          <cell r="C136">
            <v>7</v>
          </cell>
          <cell r="D136">
            <v>133</v>
          </cell>
          <cell r="E136">
            <v>19</v>
          </cell>
          <cell r="F136">
            <v>31</v>
          </cell>
          <cell r="G136">
            <v>0</v>
          </cell>
        </row>
        <row r="137">
          <cell r="A137" t="str">
            <v>D. Johnson</v>
          </cell>
          <cell r="C137">
            <v>1</v>
          </cell>
          <cell r="D137">
            <v>15</v>
          </cell>
          <cell r="E137">
            <v>15</v>
          </cell>
          <cell r="F137">
            <v>15</v>
          </cell>
          <cell r="G137">
            <v>0</v>
          </cell>
        </row>
        <row r="138">
          <cell r="A138" t="str">
            <v>Sherfield</v>
          </cell>
          <cell r="C138">
            <v>1</v>
          </cell>
          <cell r="D138">
            <v>15</v>
          </cell>
          <cell r="E138">
            <v>15</v>
          </cell>
          <cell r="F138">
            <v>15</v>
          </cell>
          <cell r="G138">
            <v>0</v>
          </cell>
        </row>
        <row r="146">
          <cell r="A146" t="str">
            <v>Lee</v>
          </cell>
          <cell r="C146">
            <v>89</v>
          </cell>
          <cell r="D146">
            <v>4037</v>
          </cell>
          <cell r="E146">
            <v>45.359550561797754</v>
          </cell>
          <cell r="F146">
            <v>64</v>
          </cell>
          <cell r="G146">
            <v>0</v>
          </cell>
        </row>
        <row r="147">
          <cell r="A147" t="str">
            <v>Winslow</v>
          </cell>
          <cell r="C147">
            <v>14</v>
          </cell>
          <cell r="D147">
            <v>620</v>
          </cell>
          <cell r="E147">
            <v>44.285714285714285</v>
          </cell>
          <cell r="F147">
            <v>54</v>
          </cell>
          <cell r="G147">
            <v>0</v>
          </cell>
        </row>
        <row r="148">
          <cell r="A148" t="str">
            <v>Gonzalez</v>
          </cell>
          <cell r="C148">
            <v>0</v>
          </cell>
          <cell r="D148">
            <v>0</v>
          </cell>
          <cell r="E148" t="e">
            <v>#DIV/0!</v>
          </cell>
          <cell r="F148">
            <v>0</v>
          </cell>
          <cell r="G148">
            <v>0</v>
          </cell>
        </row>
        <row r="153">
          <cell r="A153" t="str">
            <v>Gonzalez</v>
          </cell>
          <cell r="C153">
            <v>60</v>
          </cell>
          <cell r="D153">
            <v>34</v>
          </cell>
          <cell r="E153">
            <v>30</v>
          </cell>
          <cell r="F153">
            <v>21</v>
          </cell>
          <cell r="G153">
            <v>70</v>
          </cell>
          <cell r="H153">
            <v>50</v>
          </cell>
          <cell r="I153">
            <v>27</v>
          </cell>
          <cell r="J153">
            <v>27</v>
          </cell>
          <cell r="K153">
            <v>100</v>
          </cell>
          <cell r="L153">
            <v>90</v>
          </cell>
        </row>
        <row r="159">
          <cell r="A159" t="str">
            <v>Hicks</v>
          </cell>
          <cell r="C159">
            <v>3</v>
          </cell>
          <cell r="D159">
            <v>60</v>
          </cell>
          <cell r="E159">
            <v>20</v>
          </cell>
          <cell r="F159">
            <v>49</v>
          </cell>
          <cell r="G159">
            <v>0</v>
          </cell>
        </row>
        <row r="160">
          <cell r="A160" t="str">
            <v>P. Peterson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J. Thompson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Murphy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74">
          <cell r="A174" t="str">
            <v>Cha. Jones</v>
          </cell>
          <cell r="C174">
            <v>17.5</v>
          </cell>
        </row>
        <row r="175">
          <cell r="A175" t="str">
            <v>Suggs</v>
          </cell>
          <cell r="C175">
            <v>8.5</v>
          </cell>
        </row>
        <row r="176">
          <cell r="A176" t="str">
            <v>Gunter</v>
          </cell>
          <cell r="C176">
            <v>0</v>
          </cell>
        </row>
        <row r="177">
          <cell r="A177" t="str">
            <v>Marsh</v>
          </cell>
          <cell r="C177">
            <v>3.5</v>
          </cell>
        </row>
        <row r="178">
          <cell r="A178" t="str">
            <v>Peters</v>
          </cell>
          <cell r="C178">
            <v>3</v>
          </cell>
        </row>
        <row r="179">
          <cell r="A179" t="str">
            <v>Bullard</v>
          </cell>
          <cell r="C179">
            <v>0</v>
          </cell>
        </row>
        <row r="180">
          <cell r="A180" t="str">
            <v>Hicks</v>
          </cell>
          <cell r="C180">
            <v>1</v>
          </cell>
        </row>
        <row r="181">
          <cell r="A181" t="str">
            <v>P. Peterson</v>
          </cell>
          <cell r="C181">
            <v>1</v>
          </cell>
        </row>
        <row r="182">
          <cell r="A182" t="str">
            <v>Reddick</v>
          </cell>
          <cell r="C182">
            <v>0</v>
          </cell>
        </row>
        <row r="183">
          <cell r="A183" t="str">
            <v>Reed</v>
          </cell>
          <cell r="C183">
            <v>0.5</v>
          </cell>
        </row>
        <row r="184">
          <cell r="A184" t="str">
            <v>Vallejo</v>
          </cell>
          <cell r="C184">
            <v>2</v>
          </cell>
        </row>
        <row r="185">
          <cell r="A185" t="str">
            <v>Baker</v>
          </cell>
          <cell r="C18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HOU"/>
      <sheetName val="@LAR"/>
      <sheetName val="@SEA"/>
      <sheetName val="DAL"/>
      <sheetName val="TBB"/>
      <sheetName val="@JAC"/>
      <sheetName val="@CHI"/>
      <sheetName val="ARI"/>
      <sheetName val="ATL"/>
      <sheetName val="@TBB"/>
      <sheetName val="CAR"/>
      <sheetName val="@ATL"/>
      <sheetName val="SFO"/>
      <sheetName val="IND"/>
      <sheetName val="@TEN"/>
      <sheetName val="@CAR"/>
      <sheetName val="Divisional"/>
      <sheetName val="Formula"/>
    </sheetNames>
    <sheetDataSet>
      <sheetData sheetId="0">
        <row r="6">
          <cell r="D6">
            <v>387</v>
          </cell>
          <cell r="M6">
            <v>273</v>
          </cell>
        </row>
        <row r="7">
          <cell r="D7">
            <v>149</v>
          </cell>
          <cell r="M7">
            <v>79</v>
          </cell>
        </row>
        <row r="8">
          <cell r="D8">
            <v>198</v>
          </cell>
          <cell r="M8">
            <v>151</v>
          </cell>
        </row>
        <row r="9">
          <cell r="D9">
            <v>40</v>
          </cell>
          <cell r="M9">
            <v>43</v>
          </cell>
        </row>
        <row r="11">
          <cell r="D11">
            <v>435</v>
          </cell>
          <cell r="M11">
            <v>381</v>
          </cell>
        </row>
        <row r="12">
          <cell r="D12">
            <v>1958</v>
          </cell>
          <cell r="M12">
            <v>1210</v>
          </cell>
        </row>
        <row r="13">
          <cell r="D13">
            <v>4.5011494252873563</v>
          </cell>
          <cell r="M13">
            <v>3.1758530183727034</v>
          </cell>
        </row>
        <row r="15">
          <cell r="D15">
            <v>593</v>
          </cell>
          <cell r="M15">
            <v>516</v>
          </cell>
        </row>
        <row r="16">
          <cell r="D16">
            <v>429</v>
          </cell>
          <cell r="M16">
            <v>324</v>
          </cell>
        </row>
        <row r="17">
          <cell r="D17">
            <v>72.344013490725118</v>
          </cell>
          <cell r="M17">
            <v>62.790697674418603</v>
          </cell>
        </row>
        <row r="18">
          <cell r="D18">
            <v>4616</v>
          </cell>
          <cell r="M18">
            <v>3798</v>
          </cell>
        </row>
        <row r="19">
          <cell r="D19">
            <v>21</v>
          </cell>
          <cell r="M19">
            <v>62</v>
          </cell>
        </row>
        <row r="20">
          <cell r="D20">
            <v>136</v>
          </cell>
          <cell r="M20">
            <v>370</v>
          </cell>
        </row>
        <row r="21">
          <cell r="D21">
            <v>4480</v>
          </cell>
          <cell r="M21">
            <v>3428</v>
          </cell>
        </row>
        <row r="22">
          <cell r="D22">
            <v>7.2964169381107489</v>
          </cell>
          <cell r="M22">
            <v>5.9307958477508649</v>
          </cell>
        </row>
        <row r="23">
          <cell r="D23">
            <v>10.759906759906761</v>
          </cell>
          <cell r="M23">
            <v>11.722222222222221</v>
          </cell>
        </row>
        <row r="26">
          <cell r="D26">
            <v>6438</v>
          </cell>
          <cell r="M26">
            <v>4638</v>
          </cell>
        </row>
        <row r="27">
          <cell r="D27">
            <v>30.413171792482135</v>
          </cell>
          <cell r="M27">
            <v>26.088831392841744</v>
          </cell>
        </row>
        <row r="28">
          <cell r="D28">
            <v>69.586828207517854</v>
          </cell>
          <cell r="M28">
            <v>73.91116860715826</v>
          </cell>
        </row>
        <row r="30">
          <cell r="D30">
            <v>1049</v>
          </cell>
          <cell r="M30">
            <v>959</v>
          </cell>
        </row>
        <row r="31">
          <cell r="D31">
            <v>6.1372735938989518</v>
          </cell>
          <cell r="M31">
            <v>4.8362877997914495</v>
          </cell>
        </row>
        <row r="34">
          <cell r="D34">
            <v>6</v>
          </cell>
          <cell r="M34">
            <v>5</v>
          </cell>
        </row>
        <row r="35">
          <cell r="D35">
            <v>16</v>
          </cell>
          <cell r="M35">
            <v>36</v>
          </cell>
        </row>
        <row r="36">
          <cell r="D36">
            <v>0</v>
          </cell>
          <cell r="M36">
            <v>1</v>
          </cell>
        </row>
        <row r="38">
          <cell r="D38">
            <v>80</v>
          </cell>
          <cell r="M38">
            <v>103</v>
          </cell>
        </row>
        <row r="39">
          <cell r="D39">
            <v>3494</v>
          </cell>
          <cell r="M39">
            <v>4654</v>
          </cell>
        </row>
        <row r="40">
          <cell r="D40">
            <v>43.674999999999997</v>
          </cell>
          <cell r="M40">
            <v>45.184466019417478</v>
          </cell>
        </row>
        <row r="42">
          <cell r="D42">
            <v>66</v>
          </cell>
          <cell r="M42">
            <v>27</v>
          </cell>
        </row>
        <row r="43">
          <cell r="D43">
            <v>674</v>
          </cell>
          <cell r="M43">
            <v>438</v>
          </cell>
        </row>
        <row r="44">
          <cell r="D44">
            <v>10.212121212121213</v>
          </cell>
          <cell r="M44">
            <v>16.222222222222221</v>
          </cell>
        </row>
        <row r="45">
          <cell r="D45">
            <v>3</v>
          </cell>
          <cell r="M45">
            <v>3</v>
          </cell>
        </row>
        <row r="47">
          <cell r="D47">
            <v>24</v>
          </cell>
          <cell r="M47">
            <v>22</v>
          </cell>
        </row>
        <row r="48">
          <cell r="D48">
            <v>517</v>
          </cell>
          <cell r="M48">
            <v>514</v>
          </cell>
        </row>
        <row r="49">
          <cell r="D49">
            <v>21.541666666666668</v>
          </cell>
          <cell r="M49">
            <v>23.363636363636363</v>
          </cell>
        </row>
        <row r="50">
          <cell r="D50">
            <v>0</v>
          </cell>
          <cell r="M50">
            <v>1</v>
          </cell>
        </row>
        <row r="52">
          <cell r="D52">
            <v>147</v>
          </cell>
          <cell r="M52">
            <v>128</v>
          </cell>
        </row>
        <row r="53">
          <cell r="D53">
            <v>1268</v>
          </cell>
          <cell r="M53">
            <v>1069</v>
          </cell>
        </row>
        <row r="55">
          <cell r="D55">
            <v>17</v>
          </cell>
          <cell r="M55">
            <v>24</v>
          </cell>
        </row>
        <row r="56">
          <cell r="D56">
            <v>7</v>
          </cell>
          <cell r="M56">
            <v>10</v>
          </cell>
        </row>
        <row r="58">
          <cell r="D58">
            <v>466</v>
          </cell>
          <cell r="M58">
            <v>266</v>
          </cell>
        </row>
        <row r="59">
          <cell r="D59">
            <v>52</v>
          </cell>
          <cell r="M59">
            <v>27</v>
          </cell>
        </row>
        <row r="60">
          <cell r="D60">
            <v>20</v>
          </cell>
          <cell r="M60">
            <v>6</v>
          </cell>
        </row>
        <row r="61">
          <cell r="D61">
            <v>27</v>
          </cell>
          <cell r="M61">
            <v>15</v>
          </cell>
        </row>
        <row r="62">
          <cell r="D62">
            <v>8</v>
          </cell>
          <cell r="M62">
            <v>5</v>
          </cell>
        </row>
        <row r="63">
          <cell r="D63">
            <v>50</v>
          </cell>
          <cell r="M63">
            <v>26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34</v>
          </cell>
          <cell r="M67">
            <v>26</v>
          </cell>
        </row>
        <row r="68">
          <cell r="D68">
            <v>38</v>
          </cell>
          <cell r="M68">
            <v>35</v>
          </cell>
        </row>
        <row r="69">
          <cell r="D69">
            <v>89.473684210526315</v>
          </cell>
          <cell r="M69">
            <v>74.285714285714292</v>
          </cell>
        </row>
        <row r="70">
          <cell r="D70" t="str">
            <v>32:25</v>
          </cell>
          <cell r="M70" t="str">
            <v>27:35</v>
          </cell>
        </row>
        <row r="71">
          <cell r="D71">
            <v>0</v>
          </cell>
          <cell r="M71">
            <v>20.975609756097562</v>
          </cell>
        </row>
        <row r="75">
          <cell r="A75" t="str">
            <v>Kamara</v>
          </cell>
          <cell r="C75">
            <v>186</v>
          </cell>
          <cell r="D75">
            <v>853</v>
          </cell>
          <cell r="E75">
            <v>4.586021505376344</v>
          </cell>
          <cell r="F75">
            <v>40</v>
          </cell>
          <cell r="G75">
            <v>7</v>
          </cell>
        </row>
        <row r="76">
          <cell r="A76" t="str">
            <v>Murray</v>
          </cell>
          <cell r="C76">
            <v>162</v>
          </cell>
          <cell r="D76">
            <v>770</v>
          </cell>
          <cell r="E76">
            <v>4.7530864197530862</v>
          </cell>
          <cell r="F76">
            <v>30</v>
          </cell>
          <cell r="G76">
            <v>11</v>
          </cell>
        </row>
        <row r="77">
          <cell r="A77" t="str">
            <v>T. Hill</v>
          </cell>
          <cell r="C77">
            <v>24</v>
          </cell>
          <cell r="D77">
            <v>152</v>
          </cell>
          <cell r="E77">
            <v>6.333333333333333</v>
          </cell>
          <cell r="F77">
            <v>37</v>
          </cell>
          <cell r="G77">
            <v>0</v>
          </cell>
        </row>
        <row r="78">
          <cell r="A78" t="str">
            <v>Washington</v>
          </cell>
          <cell r="C78">
            <v>11</v>
          </cell>
          <cell r="D78">
            <v>30</v>
          </cell>
          <cell r="E78">
            <v>2.7272727272727271</v>
          </cell>
          <cell r="F78">
            <v>13</v>
          </cell>
          <cell r="G78">
            <v>1</v>
          </cell>
        </row>
        <row r="79">
          <cell r="A79" t="str">
            <v>Bridgewater</v>
          </cell>
          <cell r="C79">
            <v>8</v>
          </cell>
          <cell r="D79">
            <v>16</v>
          </cell>
          <cell r="E79">
            <v>2</v>
          </cell>
          <cell r="F79">
            <v>7</v>
          </cell>
          <cell r="G79">
            <v>0</v>
          </cell>
        </row>
        <row r="80">
          <cell r="A80" t="str">
            <v>Harris</v>
          </cell>
          <cell r="C80">
            <v>5</v>
          </cell>
          <cell r="D80">
            <v>-4</v>
          </cell>
          <cell r="E80">
            <v>-0.8</v>
          </cell>
          <cell r="F80">
            <v>3</v>
          </cell>
          <cell r="G80">
            <v>0</v>
          </cell>
        </row>
        <row r="81">
          <cell r="A81" t="str">
            <v>Line</v>
          </cell>
          <cell r="C81">
            <v>4</v>
          </cell>
          <cell r="D81">
            <v>9</v>
          </cell>
          <cell r="E81">
            <v>2.25</v>
          </cell>
          <cell r="F81">
            <v>5</v>
          </cell>
          <cell r="G81">
            <v>0</v>
          </cell>
        </row>
        <row r="82">
          <cell r="A82" t="str">
            <v>Ginn</v>
          </cell>
          <cell r="C82">
            <v>3</v>
          </cell>
          <cell r="D82">
            <v>38</v>
          </cell>
          <cell r="E82">
            <v>12.666666666666666</v>
          </cell>
          <cell r="F82">
            <v>20</v>
          </cell>
          <cell r="G82">
            <v>0</v>
          </cell>
        </row>
        <row r="83">
          <cell r="A83" t="str">
            <v>Zenner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Brees</v>
          </cell>
          <cell r="C84">
            <v>31</v>
          </cell>
          <cell r="D84">
            <v>101</v>
          </cell>
          <cell r="E84">
            <v>3.2580645161290325</v>
          </cell>
          <cell r="F84">
            <v>18</v>
          </cell>
          <cell r="G84">
            <v>1</v>
          </cell>
        </row>
        <row r="85">
          <cell r="A85" t="str">
            <v>Thomas</v>
          </cell>
          <cell r="C85">
            <v>1</v>
          </cell>
          <cell r="D85">
            <v>-7</v>
          </cell>
          <cell r="E85">
            <v>-7</v>
          </cell>
          <cell r="F85">
            <v>0</v>
          </cell>
          <cell r="G85">
            <v>0</v>
          </cell>
        </row>
        <row r="94">
          <cell r="A94" t="str">
            <v>Thomas</v>
          </cell>
          <cell r="C94">
            <v>160</v>
          </cell>
          <cell r="D94">
            <v>1745</v>
          </cell>
          <cell r="E94">
            <v>10.90625</v>
          </cell>
          <cell r="F94">
            <v>59</v>
          </cell>
          <cell r="G94">
            <v>5</v>
          </cell>
        </row>
        <row r="95">
          <cell r="A95" t="str">
            <v>Kamara</v>
          </cell>
          <cell r="C95">
            <v>85</v>
          </cell>
          <cell r="D95">
            <v>594</v>
          </cell>
          <cell r="E95">
            <v>6.9882352941176471</v>
          </cell>
          <cell r="F95">
            <v>41</v>
          </cell>
          <cell r="G95">
            <v>4</v>
          </cell>
        </row>
        <row r="96">
          <cell r="A96" t="str">
            <v>Cook</v>
          </cell>
          <cell r="C96">
            <v>45</v>
          </cell>
          <cell r="D96">
            <v>805</v>
          </cell>
          <cell r="E96">
            <v>17.888888888888889</v>
          </cell>
          <cell r="F96">
            <v>65</v>
          </cell>
          <cell r="G96">
            <v>7</v>
          </cell>
        </row>
        <row r="97">
          <cell r="A97" t="str">
            <v>Murray</v>
          </cell>
          <cell r="C97">
            <v>38</v>
          </cell>
          <cell r="D97">
            <v>333</v>
          </cell>
          <cell r="E97">
            <v>8.7631578947368425</v>
          </cell>
          <cell r="F97">
            <v>30</v>
          </cell>
          <cell r="G97">
            <v>2</v>
          </cell>
        </row>
        <row r="98">
          <cell r="A98" t="str">
            <v>Ginn</v>
          </cell>
          <cell r="C98">
            <v>32</v>
          </cell>
          <cell r="D98">
            <v>498</v>
          </cell>
          <cell r="E98">
            <v>15.5625</v>
          </cell>
          <cell r="F98">
            <v>75</v>
          </cell>
          <cell r="G98">
            <v>4</v>
          </cell>
        </row>
        <row r="99">
          <cell r="A99" t="str">
            <v>J. Hill</v>
          </cell>
          <cell r="C99">
            <v>21</v>
          </cell>
          <cell r="D99">
            <v>105</v>
          </cell>
          <cell r="E99">
            <v>5</v>
          </cell>
          <cell r="F99">
            <v>17</v>
          </cell>
          <cell r="G99">
            <v>1</v>
          </cell>
        </row>
        <row r="100">
          <cell r="A100" t="str">
            <v>T. Hill</v>
          </cell>
          <cell r="C100">
            <v>9</v>
          </cell>
          <cell r="D100">
            <v>109</v>
          </cell>
          <cell r="E100">
            <v>12.111111111111111</v>
          </cell>
          <cell r="F100">
            <v>45</v>
          </cell>
          <cell r="G100">
            <v>1</v>
          </cell>
        </row>
        <row r="101">
          <cell r="A101" t="str">
            <v>T. Smith</v>
          </cell>
          <cell r="C101">
            <v>18</v>
          </cell>
          <cell r="D101">
            <v>239</v>
          </cell>
          <cell r="E101">
            <v>13.277777777777779</v>
          </cell>
          <cell r="F101">
            <v>44</v>
          </cell>
          <cell r="G101">
            <v>3</v>
          </cell>
        </row>
        <row r="102">
          <cell r="A102" t="str">
            <v>Line</v>
          </cell>
          <cell r="C102">
            <v>3</v>
          </cell>
          <cell r="D102">
            <v>25</v>
          </cell>
          <cell r="E102">
            <v>8.3333333333333339</v>
          </cell>
          <cell r="F102">
            <v>9</v>
          </cell>
          <cell r="G102">
            <v>0</v>
          </cell>
        </row>
        <row r="103">
          <cell r="A103" t="str">
            <v>Harris</v>
          </cell>
          <cell r="C103">
            <v>7</v>
          </cell>
          <cell r="D103">
            <v>37</v>
          </cell>
          <cell r="E103">
            <v>5.2857142857142856</v>
          </cell>
          <cell r="F103">
            <v>11</v>
          </cell>
          <cell r="G103">
            <v>0</v>
          </cell>
        </row>
        <row r="104">
          <cell r="A104" t="str">
            <v>Arnold</v>
          </cell>
          <cell r="C104">
            <v>1</v>
          </cell>
          <cell r="D104">
            <v>14</v>
          </cell>
          <cell r="E104">
            <v>14</v>
          </cell>
          <cell r="F104">
            <v>14</v>
          </cell>
          <cell r="G104">
            <v>0</v>
          </cell>
        </row>
        <row r="105">
          <cell r="A105" t="str">
            <v>Carr</v>
          </cell>
          <cell r="C105">
            <v>1</v>
          </cell>
          <cell r="D105">
            <v>6</v>
          </cell>
          <cell r="E105">
            <v>6</v>
          </cell>
          <cell r="F105">
            <v>6</v>
          </cell>
          <cell r="G105">
            <v>0</v>
          </cell>
        </row>
        <row r="106">
          <cell r="A106" t="str">
            <v>Ortiz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07">
          <cell r="A107" t="str">
            <v>Washington</v>
          </cell>
          <cell r="C107">
            <v>2</v>
          </cell>
          <cell r="D107">
            <v>15</v>
          </cell>
          <cell r="E107">
            <v>7.5</v>
          </cell>
          <cell r="F107">
            <v>10</v>
          </cell>
          <cell r="G107">
            <v>0</v>
          </cell>
        </row>
        <row r="108">
          <cell r="A108" t="str">
            <v>Zenner</v>
          </cell>
          <cell r="C108">
            <v>1</v>
          </cell>
          <cell r="D108">
            <v>35</v>
          </cell>
          <cell r="E108">
            <v>35</v>
          </cell>
          <cell r="F108">
            <v>35</v>
          </cell>
          <cell r="G108">
            <v>0</v>
          </cell>
        </row>
        <row r="109">
          <cell r="A109" t="str">
            <v>Hogan</v>
          </cell>
          <cell r="C109">
            <v>6</v>
          </cell>
          <cell r="D109">
            <v>56</v>
          </cell>
          <cell r="E109">
            <v>9.3333333333333339</v>
          </cell>
          <cell r="F109">
            <v>17</v>
          </cell>
          <cell r="G109">
            <v>0</v>
          </cell>
        </row>
        <row r="116">
          <cell r="A116" t="str">
            <v>Brees</v>
          </cell>
          <cell r="C116">
            <v>377</v>
          </cell>
          <cell r="D116">
            <v>276</v>
          </cell>
          <cell r="E116">
            <v>73.209549071618042</v>
          </cell>
          <cell r="F116">
            <v>2994</v>
          </cell>
          <cell r="G116">
            <v>20</v>
          </cell>
          <cell r="H116">
            <v>79</v>
          </cell>
          <cell r="I116">
            <v>4</v>
          </cell>
          <cell r="J116">
            <v>5.3050397877984086</v>
          </cell>
          <cell r="K116">
            <v>1.0610079575596816</v>
          </cell>
          <cell r="L116">
            <v>7.9416445623342176</v>
          </cell>
          <cell r="M116">
            <v>109.44407603890363</v>
          </cell>
          <cell r="N116">
            <v>9</v>
          </cell>
        </row>
        <row r="117">
          <cell r="A117" t="str">
            <v>Bridgewater</v>
          </cell>
          <cell r="C117">
            <v>208</v>
          </cell>
          <cell r="D117">
            <v>147</v>
          </cell>
          <cell r="E117">
            <v>70.673076923076934</v>
          </cell>
          <cell r="F117">
            <v>1562</v>
          </cell>
          <cell r="G117">
            <v>7</v>
          </cell>
          <cell r="H117">
            <v>49</v>
          </cell>
          <cell r="I117">
            <v>2</v>
          </cell>
          <cell r="J117">
            <v>3.3653846153846154</v>
          </cell>
          <cell r="K117">
            <v>0.96153846153846156</v>
          </cell>
          <cell r="L117">
            <v>7.509615384615385</v>
          </cell>
          <cell r="M117">
            <v>99.479166666666671</v>
          </cell>
          <cell r="N117">
            <v>12</v>
          </cell>
        </row>
        <row r="118">
          <cell r="A118" t="str">
            <v>T. Hill</v>
          </cell>
          <cell r="C118">
            <v>7</v>
          </cell>
          <cell r="D118">
            <v>6</v>
          </cell>
          <cell r="E118">
            <v>85.714285714285708</v>
          </cell>
          <cell r="F118">
            <v>60</v>
          </cell>
          <cell r="G118">
            <v>0</v>
          </cell>
          <cell r="H118">
            <v>20</v>
          </cell>
          <cell r="I118">
            <v>0</v>
          </cell>
          <cell r="J118">
            <v>0</v>
          </cell>
          <cell r="K118">
            <v>0</v>
          </cell>
          <cell r="L118">
            <v>8.5714285714285712</v>
          </cell>
          <cell r="M118">
            <v>102.38095238095237</v>
          </cell>
          <cell r="N118">
            <v>0</v>
          </cell>
        </row>
        <row r="119">
          <cell r="A119" t="str">
            <v>Kamara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Harris</v>
          </cell>
          <cell r="C125">
            <v>57</v>
          </cell>
          <cell r="D125">
            <v>6</v>
          </cell>
          <cell r="E125">
            <v>563</v>
          </cell>
          <cell r="F125">
            <v>9.8771929824561404</v>
          </cell>
          <cell r="G125">
            <v>88</v>
          </cell>
          <cell r="H125">
            <v>3</v>
          </cell>
        </row>
        <row r="126">
          <cell r="A126" t="str">
            <v>Kamara</v>
          </cell>
          <cell r="C126">
            <v>9</v>
          </cell>
          <cell r="D126">
            <v>0</v>
          </cell>
          <cell r="E126">
            <v>111</v>
          </cell>
          <cell r="F126">
            <v>12.333333333333334</v>
          </cell>
          <cell r="G126">
            <v>44</v>
          </cell>
          <cell r="H126">
            <v>0</v>
          </cell>
        </row>
        <row r="134">
          <cell r="A134" t="str">
            <v>Harris</v>
          </cell>
          <cell r="C134">
            <v>20</v>
          </cell>
          <cell r="D134">
            <v>494</v>
          </cell>
          <cell r="E134">
            <v>24.7</v>
          </cell>
          <cell r="F134">
            <v>35</v>
          </cell>
          <cell r="G134">
            <v>0</v>
          </cell>
        </row>
        <row r="135">
          <cell r="A135" t="str">
            <v>T. Hill</v>
          </cell>
          <cell r="C135">
            <v>2</v>
          </cell>
          <cell r="D135">
            <v>11</v>
          </cell>
          <cell r="E135">
            <v>5.5</v>
          </cell>
          <cell r="F135">
            <v>11</v>
          </cell>
          <cell r="G135">
            <v>0</v>
          </cell>
        </row>
        <row r="136">
          <cell r="A136" t="str">
            <v>Washington</v>
          </cell>
          <cell r="C136">
            <v>0</v>
          </cell>
          <cell r="D136">
            <v>0</v>
          </cell>
          <cell r="E136" t="e">
            <v>#DIV/0!</v>
          </cell>
          <cell r="F136">
            <v>0</v>
          </cell>
          <cell r="G136">
            <v>0</v>
          </cell>
        </row>
        <row r="137">
          <cell r="A137" t="str">
            <v>Vander Laan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Ginn</v>
          </cell>
          <cell r="C138">
            <v>1</v>
          </cell>
          <cell r="D138">
            <v>12</v>
          </cell>
          <cell r="E138">
            <v>12</v>
          </cell>
          <cell r="F138">
            <v>12</v>
          </cell>
          <cell r="G138">
            <v>0</v>
          </cell>
        </row>
        <row r="146">
          <cell r="A146" t="str">
            <v>Morstead</v>
          </cell>
          <cell r="C146">
            <v>80</v>
          </cell>
          <cell r="D146">
            <v>3494</v>
          </cell>
          <cell r="E146">
            <v>43.674999999999997</v>
          </cell>
          <cell r="F146">
            <v>64</v>
          </cell>
          <cell r="G146">
            <v>1</v>
          </cell>
        </row>
        <row r="153">
          <cell r="A153" t="str">
            <v>Lutz</v>
          </cell>
          <cell r="C153">
            <v>91</v>
          </cell>
          <cell r="D153">
            <v>68</v>
          </cell>
          <cell r="E153">
            <v>38</v>
          </cell>
          <cell r="F153">
            <v>34</v>
          </cell>
          <cell r="G153">
            <v>89.473684210526315</v>
          </cell>
          <cell r="H153">
            <v>54</v>
          </cell>
          <cell r="I153">
            <v>51</v>
          </cell>
          <cell r="J153">
            <v>50</v>
          </cell>
          <cell r="K153">
            <v>98.039215686274503</v>
          </cell>
          <cell r="L153">
            <v>152</v>
          </cell>
        </row>
        <row r="159">
          <cell r="A159" t="str">
            <v>M. Williams</v>
          </cell>
          <cell r="C159">
            <v>1</v>
          </cell>
          <cell r="D159">
            <v>27</v>
          </cell>
          <cell r="E159">
            <v>27</v>
          </cell>
          <cell r="F159">
            <v>27</v>
          </cell>
          <cell r="G159">
            <v>1</v>
          </cell>
        </row>
        <row r="160">
          <cell r="A160" t="str">
            <v>Gardner-Johnson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Bell</v>
          </cell>
          <cell r="C161">
            <v>1</v>
          </cell>
          <cell r="D161">
            <v>11</v>
          </cell>
          <cell r="E161">
            <v>11</v>
          </cell>
          <cell r="F161">
            <v>11</v>
          </cell>
          <cell r="G161">
            <v>0</v>
          </cell>
        </row>
        <row r="162">
          <cell r="A162" t="str">
            <v>Tuttle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Klein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Robertson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Davis</v>
          </cell>
          <cell r="C165">
            <v>2</v>
          </cell>
          <cell r="D165">
            <v>-2</v>
          </cell>
          <cell r="E165">
            <v>-1</v>
          </cell>
          <cell r="F165">
            <v>0</v>
          </cell>
          <cell r="G165">
            <v>0</v>
          </cell>
        </row>
        <row r="166">
          <cell r="A166" t="str">
            <v>Jenkins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Lattimore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68">
          <cell r="A168" t="str">
            <v>P. Williams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74">
          <cell r="A174" t="str">
            <v>Jordan</v>
          </cell>
          <cell r="C174">
            <v>18.5</v>
          </cell>
        </row>
        <row r="175">
          <cell r="A175" t="str">
            <v>Davenport</v>
          </cell>
          <cell r="C175">
            <v>8</v>
          </cell>
        </row>
        <row r="176">
          <cell r="A176" t="str">
            <v>Hendrickson</v>
          </cell>
          <cell r="C176">
            <v>5</v>
          </cell>
        </row>
        <row r="177">
          <cell r="A177" t="str">
            <v>Davis</v>
          </cell>
          <cell r="C177">
            <v>6</v>
          </cell>
        </row>
        <row r="178">
          <cell r="A178" t="str">
            <v>Edwards</v>
          </cell>
          <cell r="C178">
            <v>2.5</v>
          </cell>
        </row>
        <row r="179">
          <cell r="A179" t="str">
            <v>Onyemata</v>
          </cell>
          <cell r="C179">
            <v>2.5</v>
          </cell>
        </row>
        <row r="180">
          <cell r="A180" t="str">
            <v>Klein</v>
          </cell>
          <cell r="C180">
            <v>5.5</v>
          </cell>
        </row>
        <row r="181">
          <cell r="A181" t="str">
            <v>Brown</v>
          </cell>
          <cell r="C181">
            <v>2</v>
          </cell>
        </row>
        <row r="182">
          <cell r="A182" t="str">
            <v>Rankins</v>
          </cell>
          <cell r="C182">
            <v>4</v>
          </cell>
        </row>
        <row r="183">
          <cell r="A183" t="str">
            <v>Tuttle</v>
          </cell>
          <cell r="C183">
            <v>2</v>
          </cell>
        </row>
        <row r="184">
          <cell r="A184" t="str">
            <v>Bell</v>
          </cell>
          <cell r="C184">
            <v>2</v>
          </cell>
        </row>
        <row r="185">
          <cell r="A185" t="str">
            <v>Anzalone</v>
          </cell>
          <cell r="C185">
            <v>1</v>
          </cell>
        </row>
        <row r="186">
          <cell r="A186" t="str">
            <v>Granderson</v>
          </cell>
          <cell r="C186">
            <v>0</v>
          </cell>
        </row>
        <row r="187">
          <cell r="A187" t="str">
            <v>Robertson</v>
          </cell>
          <cell r="C187">
            <v>3</v>
          </cell>
        </row>
        <row r="188">
          <cell r="A188" t="str">
            <v>P. Williams</v>
          </cell>
          <cell r="C1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DAL"/>
      <sheetName val="BUF"/>
      <sheetName val="@TBB"/>
      <sheetName val="WAS"/>
      <sheetName val="MIN"/>
      <sheetName val="@NEP"/>
      <sheetName val="ARI"/>
      <sheetName val="@DET"/>
      <sheetName val="DAL"/>
      <sheetName val="@NYJ"/>
      <sheetName val="@CHI"/>
      <sheetName val="GBP"/>
      <sheetName val="@PHI"/>
      <sheetName val="MIA"/>
      <sheetName val="@WAS"/>
      <sheetName val="PHI"/>
      <sheetName val="Formula"/>
    </sheetNames>
    <sheetDataSet>
      <sheetData sheetId="0">
        <row r="6">
          <cell r="D6">
            <v>329</v>
          </cell>
          <cell r="M6">
            <v>398</v>
          </cell>
        </row>
        <row r="7">
          <cell r="D7">
            <v>95</v>
          </cell>
          <cell r="M7">
            <v>143</v>
          </cell>
        </row>
        <row r="8">
          <cell r="D8">
            <v>192</v>
          </cell>
          <cell r="M8">
            <v>213</v>
          </cell>
        </row>
        <row r="9">
          <cell r="D9">
            <v>42</v>
          </cell>
          <cell r="M9">
            <v>42</v>
          </cell>
        </row>
        <row r="11">
          <cell r="D11">
            <v>371</v>
          </cell>
          <cell r="M11">
            <v>441</v>
          </cell>
        </row>
        <row r="12">
          <cell r="D12">
            <v>1508</v>
          </cell>
          <cell r="M12">
            <v>2192</v>
          </cell>
        </row>
        <row r="13">
          <cell r="D13">
            <v>4.0646900269541781</v>
          </cell>
          <cell r="M13">
            <v>4.970521541950113</v>
          </cell>
        </row>
        <row r="15">
          <cell r="D15">
            <v>583</v>
          </cell>
          <cell r="M15">
            <v>578</v>
          </cell>
        </row>
        <row r="16">
          <cell r="D16">
            <v>378</v>
          </cell>
          <cell r="M16">
            <v>390</v>
          </cell>
        </row>
        <row r="17">
          <cell r="D17">
            <v>64.837049742710121</v>
          </cell>
          <cell r="M17">
            <v>67.474048442906579</v>
          </cell>
        </row>
        <row r="18">
          <cell r="D18">
            <v>4362</v>
          </cell>
          <cell r="M18">
            <v>4875</v>
          </cell>
        </row>
        <row r="19">
          <cell r="D19">
            <v>41</v>
          </cell>
          <cell r="M19">
            <v>46</v>
          </cell>
        </row>
        <row r="20">
          <cell r="D20">
            <v>204</v>
          </cell>
          <cell r="M20">
            <v>314</v>
          </cell>
        </row>
        <row r="21">
          <cell r="D21">
            <v>4158</v>
          </cell>
          <cell r="M21">
            <v>4561</v>
          </cell>
        </row>
        <row r="22">
          <cell r="D22">
            <v>6.6634615384615383</v>
          </cell>
          <cell r="M22">
            <v>7.3092948717948714</v>
          </cell>
        </row>
        <row r="23">
          <cell r="D23">
            <v>11.53968253968254</v>
          </cell>
          <cell r="M23">
            <v>12.5</v>
          </cell>
        </row>
        <row r="26">
          <cell r="D26">
            <v>5666</v>
          </cell>
          <cell r="M26">
            <v>6753</v>
          </cell>
        </row>
        <row r="27">
          <cell r="D27">
            <v>26.614895870102366</v>
          </cell>
          <cell r="M27">
            <v>32.459647564045611</v>
          </cell>
        </row>
        <row r="28">
          <cell r="D28">
            <v>73.385104129897641</v>
          </cell>
          <cell r="M28">
            <v>67.540352435954389</v>
          </cell>
        </row>
        <row r="30">
          <cell r="D30">
            <v>995</v>
          </cell>
          <cell r="M30">
            <v>1065</v>
          </cell>
        </row>
        <row r="31">
          <cell r="D31">
            <v>5.6944723618090451</v>
          </cell>
          <cell r="M31">
            <v>6.3408450704225352</v>
          </cell>
        </row>
        <row r="34">
          <cell r="D34">
            <v>13</v>
          </cell>
          <cell r="M34">
            <v>6</v>
          </cell>
        </row>
        <row r="35">
          <cell r="D35">
            <v>196</v>
          </cell>
          <cell r="M35">
            <v>118</v>
          </cell>
        </row>
        <row r="36">
          <cell r="D36">
            <v>2</v>
          </cell>
          <cell r="M36">
            <v>1</v>
          </cell>
        </row>
        <row r="38">
          <cell r="D38">
            <v>84</v>
          </cell>
          <cell r="M38">
            <v>72</v>
          </cell>
        </row>
        <row r="39">
          <cell r="D39">
            <v>3675</v>
          </cell>
          <cell r="M39">
            <v>3054</v>
          </cell>
        </row>
        <row r="40">
          <cell r="D40">
            <v>43.75</v>
          </cell>
          <cell r="M40">
            <v>42.416666666666664</v>
          </cell>
        </row>
        <row r="42">
          <cell r="D42">
            <v>29</v>
          </cell>
          <cell r="M42">
            <v>29</v>
          </cell>
        </row>
        <row r="43">
          <cell r="D43">
            <v>240</v>
          </cell>
          <cell r="M43">
            <v>185</v>
          </cell>
        </row>
        <row r="44">
          <cell r="D44">
            <v>8.2758620689655178</v>
          </cell>
          <cell r="M44">
            <v>6.3793103448275863</v>
          </cell>
        </row>
        <row r="45">
          <cell r="D45">
            <v>0</v>
          </cell>
          <cell r="M45">
            <v>0</v>
          </cell>
        </row>
        <row r="47">
          <cell r="D47">
            <v>28</v>
          </cell>
          <cell r="M47">
            <v>23</v>
          </cell>
        </row>
        <row r="48">
          <cell r="D48">
            <v>674</v>
          </cell>
          <cell r="M48">
            <v>326</v>
          </cell>
        </row>
        <row r="49">
          <cell r="D49">
            <v>24.071428571428573</v>
          </cell>
          <cell r="M49">
            <v>14.173913043478262</v>
          </cell>
        </row>
        <row r="50">
          <cell r="D50">
            <v>0</v>
          </cell>
          <cell r="M50">
            <v>0</v>
          </cell>
        </row>
        <row r="52">
          <cell r="D52">
            <v>122</v>
          </cell>
          <cell r="M52">
            <v>123</v>
          </cell>
        </row>
        <row r="53">
          <cell r="D53">
            <v>1020</v>
          </cell>
          <cell r="M53">
            <v>1035</v>
          </cell>
        </row>
        <row r="55">
          <cell r="D55">
            <v>35</v>
          </cell>
          <cell r="M55">
            <v>22</v>
          </cell>
        </row>
        <row r="56">
          <cell r="D56">
            <v>9</v>
          </cell>
          <cell r="M56">
            <v>12</v>
          </cell>
        </row>
        <row r="58">
          <cell r="D58">
            <v>323</v>
          </cell>
          <cell r="M58">
            <v>445</v>
          </cell>
        </row>
        <row r="59">
          <cell r="D59">
            <v>40</v>
          </cell>
          <cell r="M59">
            <v>52</v>
          </cell>
        </row>
        <row r="60">
          <cell r="D60">
            <v>11</v>
          </cell>
          <cell r="M60">
            <v>17</v>
          </cell>
        </row>
        <row r="61">
          <cell r="D61">
            <v>28</v>
          </cell>
          <cell r="M61">
            <v>30</v>
          </cell>
        </row>
        <row r="62">
          <cell r="D62">
            <v>1</v>
          </cell>
          <cell r="M62">
            <v>4</v>
          </cell>
        </row>
        <row r="63">
          <cell r="D63">
            <v>38</v>
          </cell>
          <cell r="M63">
            <v>51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2</v>
          </cell>
        </row>
        <row r="67">
          <cell r="D67">
            <v>15</v>
          </cell>
          <cell r="M67">
            <v>26</v>
          </cell>
        </row>
        <row r="68">
          <cell r="D68">
            <v>25</v>
          </cell>
          <cell r="M68">
            <v>37</v>
          </cell>
        </row>
        <row r="69">
          <cell r="D69">
            <v>60</v>
          </cell>
          <cell r="M69">
            <v>70.270270270270274</v>
          </cell>
        </row>
        <row r="70">
          <cell r="D70" t="str">
            <v>28:59</v>
          </cell>
          <cell r="M70" t="str">
            <v>31:01</v>
          </cell>
        </row>
        <row r="71">
          <cell r="D71">
            <v>0</v>
          </cell>
          <cell r="M71">
            <v>32.967032967032964</v>
          </cell>
        </row>
        <row r="75">
          <cell r="A75" t="str">
            <v>Barkley</v>
          </cell>
          <cell r="C75">
            <v>216</v>
          </cell>
          <cell r="D75">
            <v>972</v>
          </cell>
          <cell r="E75">
            <v>4.5</v>
          </cell>
          <cell r="F75">
            <v>36</v>
          </cell>
          <cell r="G75">
            <v>7</v>
          </cell>
        </row>
        <row r="76">
          <cell r="A76" t="str">
            <v>D. Jones</v>
          </cell>
          <cell r="C76">
            <v>42</v>
          </cell>
          <cell r="D76">
            <v>174</v>
          </cell>
          <cell r="E76">
            <v>4.1428571428571432</v>
          </cell>
          <cell r="F76">
            <v>26</v>
          </cell>
          <cell r="G76">
            <v>2</v>
          </cell>
        </row>
        <row r="77">
          <cell r="A77" t="str">
            <v>Gallman</v>
          </cell>
          <cell r="C77">
            <v>32</v>
          </cell>
          <cell r="D77">
            <v>110</v>
          </cell>
          <cell r="E77">
            <v>3.4375</v>
          </cell>
          <cell r="F77">
            <v>16</v>
          </cell>
          <cell r="G77">
            <v>0</v>
          </cell>
        </row>
        <row r="78">
          <cell r="A78" t="str">
            <v>Hilliman</v>
          </cell>
          <cell r="C78">
            <v>44</v>
          </cell>
          <cell r="D78">
            <v>78</v>
          </cell>
          <cell r="E78">
            <v>1.7727272727272727</v>
          </cell>
          <cell r="F78">
            <v>14</v>
          </cell>
          <cell r="G78">
            <v>0</v>
          </cell>
        </row>
        <row r="79">
          <cell r="A79" t="str">
            <v>S. Shepard</v>
          </cell>
          <cell r="C79">
            <v>4</v>
          </cell>
          <cell r="D79">
            <v>44</v>
          </cell>
          <cell r="E79">
            <v>11</v>
          </cell>
          <cell r="F79">
            <v>17</v>
          </cell>
          <cell r="G79">
            <v>0</v>
          </cell>
        </row>
        <row r="80">
          <cell r="A80" t="str">
            <v>Penny</v>
          </cell>
          <cell r="C80">
            <v>9</v>
          </cell>
          <cell r="D80">
            <v>38</v>
          </cell>
          <cell r="E80">
            <v>4.2222222222222223</v>
          </cell>
          <cell r="F80">
            <v>17</v>
          </cell>
          <cell r="G80">
            <v>0</v>
          </cell>
        </row>
        <row r="81">
          <cell r="A81" t="str">
            <v>Allen</v>
          </cell>
          <cell r="C81">
            <v>11</v>
          </cell>
          <cell r="D81">
            <v>70</v>
          </cell>
          <cell r="E81">
            <v>6.3636363636363633</v>
          </cell>
          <cell r="F81">
            <v>22</v>
          </cell>
          <cell r="G81">
            <v>1</v>
          </cell>
        </row>
        <row r="82">
          <cell r="A82" t="str">
            <v>Fowler</v>
          </cell>
          <cell r="C82">
            <v>1</v>
          </cell>
          <cell r="D82">
            <v>21</v>
          </cell>
          <cell r="E82">
            <v>21</v>
          </cell>
          <cell r="F82">
            <v>21</v>
          </cell>
          <cell r="G82">
            <v>0</v>
          </cell>
        </row>
        <row r="83">
          <cell r="A83" t="str">
            <v>Tate</v>
          </cell>
          <cell r="C83">
            <v>1</v>
          </cell>
          <cell r="D83">
            <v>2</v>
          </cell>
          <cell r="E83">
            <v>2</v>
          </cell>
          <cell r="F83">
            <v>2</v>
          </cell>
          <cell r="G83">
            <v>0</v>
          </cell>
        </row>
        <row r="84">
          <cell r="A84" t="str">
            <v>Engram</v>
          </cell>
          <cell r="C84">
            <v>2</v>
          </cell>
          <cell r="D84">
            <v>1</v>
          </cell>
          <cell r="E84">
            <v>0.5</v>
          </cell>
          <cell r="F84">
            <v>1</v>
          </cell>
          <cell r="G84">
            <v>0</v>
          </cell>
        </row>
        <row r="85">
          <cell r="A85" t="str">
            <v>Manning</v>
          </cell>
          <cell r="C85">
            <v>9</v>
          </cell>
          <cell r="D85">
            <v>-2</v>
          </cell>
          <cell r="E85">
            <v>-0.22222222222222221</v>
          </cell>
          <cell r="F85">
            <v>5</v>
          </cell>
          <cell r="G85">
            <v>1</v>
          </cell>
        </row>
        <row r="86">
          <cell r="A86" t="str">
            <v>Scott</v>
          </cell>
          <cell r="C86">
            <v>0</v>
          </cell>
          <cell r="D86">
            <v>0</v>
          </cell>
          <cell r="E86" t="e">
            <v>#DIV/0!</v>
          </cell>
          <cell r="F86">
            <v>0</v>
          </cell>
          <cell r="G86">
            <v>0</v>
          </cell>
        </row>
        <row r="94">
          <cell r="A94" t="str">
            <v>S. Shepard</v>
          </cell>
          <cell r="C94">
            <v>44</v>
          </cell>
          <cell r="D94">
            <v>504</v>
          </cell>
          <cell r="E94">
            <v>11.454545454545455</v>
          </cell>
          <cell r="F94">
            <v>37</v>
          </cell>
          <cell r="G94">
            <v>2</v>
          </cell>
        </row>
        <row r="95">
          <cell r="A95" t="str">
            <v>Barkley</v>
          </cell>
          <cell r="C95">
            <v>52</v>
          </cell>
          <cell r="D95">
            <v>636</v>
          </cell>
          <cell r="E95">
            <v>12.23076923076923</v>
          </cell>
          <cell r="F95">
            <v>60</v>
          </cell>
          <cell r="G95">
            <v>7</v>
          </cell>
        </row>
        <row r="96">
          <cell r="A96" t="str">
            <v>Tate</v>
          </cell>
          <cell r="C96">
            <v>57</v>
          </cell>
          <cell r="D96">
            <v>802</v>
          </cell>
          <cell r="E96">
            <v>14.070175438596491</v>
          </cell>
          <cell r="F96">
            <v>77</v>
          </cell>
          <cell r="G96">
            <v>5</v>
          </cell>
        </row>
        <row r="97">
          <cell r="A97" t="str">
            <v>D. Slayton</v>
          </cell>
          <cell r="C97">
            <v>58</v>
          </cell>
          <cell r="D97">
            <v>752</v>
          </cell>
          <cell r="E97">
            <v>12.96551724137931</v>
          </cell>
          <cell r="F97">
            <v>47</v>
          </cell>
          <cell r="G97">
            <v>4</v>
          </cell>
        </row>
        <row r="98">
          <cell r="A98" t="str">
            <v>Engram</v>
          </cell>
          <cell r="C98">
            <v>40</v>
          </cell>
          <cell r="D98">
            <v>365</v>
          </cell>
          <cell r="E98">
            <v>9.125</v>
          </cell>
          <cell r="F98">
            <v>26</v>
          </cell>
          <cell r="G98">
            <v>0</v>
          </cell>
        </row>
        <row r="99">
          <cell r="A99" t="str">
            <v>K. Smith</v>
          </cell>
          <cell r="C99">
            <v>36</v>
          </cell>
          <cell r="D99">
            <v>358</v>
          </cell>
          <cell r="E99">
            <v>9.9444444444444446</v>
          </cell>
          <cell r="F99">
            <v>27</v>
          </cell>
          <cell r="G99">
            <v>4</v>
          </cell>
        </row>
        <row r="100">
          <cell r="A100" t="str">
            <v>Latimer</v>
          </cell>
          <cell r="C100">
            <v>23</v>
          </cell>
          <cell r="D100">
            <v>327</v>
          </cell>
          <cell r="E100">
            <v>14.217391304347826</v>
          </cell>
          <cell r="F100">
            <v>59</v>
          </cell>
          <cell r="G100">
            <v>1</v>
          </cell>
        </row>
        <row r="101">
          <cell r="A101" t="str">
            <v>Fowler</v>
          </cell>
          <cell r="C101">
            <v>35</v>
          </cell>
          <cell r="D101">
            <v>259</v>
          </cell>
          <cell r="E101">
            <v>7.4</v>
          </cell>
          <cell r="F101">
            <v>19</v>
          </cell>
          <cell r="G101">
            <v>1</v>
          </cell>
        </row>
        <row r="102">
          <cell r="A102" t="str">
            <v>Ellison</v>
          </cell>
          <cell r="C102">
            <v>13</v>
          </cell>
          <cell r="D102">
            <v>146</v>
          </cell>
          <cell r="E102">
            <v>11.23076923076923</v>
          </cell>
          <cell r="F102">
            <v>37</v>
          </cell>
          <cell r="G102">
            <v>2</v>
          </cell>
        </row>
        <row r="103">
          <cell r="A103" t="str">
            <v>Gallman</v>
          </cell>
          <cell r="C103">
            <v>6</v>
          </cell>
          <cell r="D103">
            <v>61</v>
          </cell>
          <cell r="E103">
            <v>10.166666666666666</v>
          </cell>
          <cell r="F103">
            <v>22</v>
          </cell>
          <cell r="G103">
            <v>1</v>
          </cell>
        </row>
        <row r="104">
          <cell r="A104" t="str">
            <v>T. Jones</v>
          </cell>
          <cell r="C104">
            <v>5</v>
          </cell>
          <cell r="D104">
            <v>68</v>
          </cell>
          <cell r="E104">
            <v>13.6</v>
          </cell>
          <cell r="F104">
            <v>24</v>
          </cell>
          <cell r="G104">
            <v>1</v>
          </cell>
        </row>
        <row r="105">
          <cell r="A105" t="str">
            <v>Core</v>
          </cell>
          <cell r="C105">
            <v>3</v>
          </cell>
          <cell r="D105">
            <v>43</v>
          </cell>
          <cell r="E105">
            <v>14.333333333333334</v>
          </cell>
          <cell r="G105">
            <v>0</v>
          </cell>
        </row>
        <row r="106">
          <cell r="A106" t="str">
            <v>R. Shepard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07">
          <cell r="A107" t="str">
            <v>Hilliman</v>
          </cell>
          <cell r="C107">
            <v>4</v>
          </cell>
          <cell r="D107">
            <v>16</v>
          </cell>
          <cell r="E107">
            <v>4</v>
          </cell>
          <cell r="F107">
            <v>15</v>
          </cell>
          <cell r="G107">
            <v>0</v>
          </cell>
        </row>
        <row r="108">
          <cell r="A108" t="str">
            <v>Scott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Simonson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Penny</v>
          </cell>
          <cell r="C110">
            <v>2</v>
          </cell>
          <cell r="D110">
            <v>25</v>
          </cell>
          <cell r="E110">
            <v>12.5</v>
          </cell>
          <cell r="F110">
            <v>22</v>
          </cell>
          <cell r="G110">
            <v>0</v>
          </cell>
        </row>
        <row r="111">
          <cell r="A111" t="str">
            <v>Allen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D. Jones</v>
          </cell>
          <cell r="C116">
            <v>459</v>
          </cell>
          <cell r="D116">
            <v>296</v>
          </cell>
          <cell r="E116">
            <v>64.488017429193903</v>
          </cell>
          <cell r="F116">
            <v>3546</v>
          </cell>
          <cell r="G116">
            <v>23</v>
          </cell>
          <cell r="H116">
            <v>77</v>
          </cell>
          <cell r="I116">
            <v>8</v>
          </cell>
          <cell r="J116">
            <v>5.0108932461873641</v>
          </cell>
          <cell r="K116">
            <v>1.7429193899782136</v>
          </cell>
          <cell r="L116">
            <v>7.7254901960784315</v>
          </cell>
          <cell r="M116">
            <v>97.453703703703709</v>
          </cell>
          <cell r="N116">
            <v>35</v>
          </cell>
        </row>
        <row r="117">
          <cell r="A117" t="str">
            <v>Manning</v>
          </cell>
          <cell r="C117">
            <v>124</v>
          </cell>
          <cell r="D117">
            <v>82</v>
          </cell>
          <cell r="E117">
            <v>66.129032258064512</v>
          </cell>
          <cell r="F117">
            <v>816</v>
          </cell>
          <cell r="G117">
            <v>5</v>
          </cell>
          <cell r="H117">
            <v>60</v>
          </cell>
          <cell r="I117">
            <v>5</v>
          </cell>
          <cell r="J117">
            <v>4.032258064516129</v>
          </cell>
          <cell r="K117">
            <v>4.032258064516129</v>
          </cell>
          <cell r="L117">
            <v>6.580645161290323</v>
          </cell>
          <cell r="M117">
            <v>81.25</v>
          </cell>
          <cell r="N117">
            <v>6</v>
          </cell>
        </row>
        <row r="118">
          <cell r="A118" t="str">
            <v>Tanney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Tate</v>
          </cell>
          <cell r="C125">
            <v>10</v>
          </cell>
          <cell r="D125">
            <v>3</v>
          </cell>
          <cell r="E125">
            <v>80</v>
          </cell>
          <cell r="F125">
            <v>8</v>
          </cell>
          <cell r="G125">
            <v>19</v>
          </cell>
          <cell r="H125">
            <v>0</v>
          </cell>
        </row>
        <row r="126">
          <cell r="A126" t="str">
            <v>T. Jones</v>
          </cell>
          <cell r="C126">
            <v>3</v>
          </cell>
          <cell r="D126">
            <v>3</v>
          </cell>
          <cell r="E126">
            <v>24</v>
          </cell>
          <cell r="F126">
            <v>8</v>
          </cell>
          <cell r="G126">
            <v>12</v>
          </cell>
          <cell r="H126">
            <v>0</v>
          </cell>
        </row>
        <row r="127">
          <cell r="A127" t="str">
            <v>Scott</v>
          </cell>
          <cell r="C127">
            <v>8</v>
          </cell>
          <cell r="D127">
            <v>2</v>
          </cell>
          <cell r="E127">
            <v>68</v>
          </cell>
          <cell r="F127">
            <v>8.5</v>
          </cell>
          <cell r="G127">
            <v>17</v>
          </cell>
          <cell r="H127">
            <v>0</v>
          </cell>
        </row>
        <row r="128">
          <cell r="A128" t="str">
            <v>Peppers</v>
          </cell>
          <cell r="C128">
            <v>8</v>
          </cell>
          <cell r="D128">
            <v>5</v>
          </cell>
          <cell r="E128">
            <v>68</v>
          </cell>
          <cell r="F128">
            <v>8.5</v>
          </cell>
          <cell r="G128">
            <v>37</v>
          </cell>
          <cell r="H128">
            <v>0</v>
          </cell>
        </row>
        <row r="134">
          <cell r="A134" t="str">
            <v>Latimer</v>
          </cell>
          <cell r="C134">
            <v>13</v>
          </cell>
          <cell r="D134">
            <v>258</v>
          </cell>
          <cell r="E134">
            <v>19.846153846153847</v>
          </cell>
          <cell r="F134">
            <v>32</v>
          </cell>
          <cell r="G134">
            <v>0</v>
          </cell>
        </row>
        <row r="135">
          <cell r="A135" t="str">
            <v>Ballentine</v>
          </cell>
          <cell r="C135">
            <v>7</v>
          </cell>
          <cell r="D135">
            <v>233</v>
          </cell>
          <cell r="E135">
            <v>33.285714285714285</v>
          </cell>
          <cell r="F135">
            <v>63</v>
          </cell>
          <cell r="G135">
            <v>0</v>
          </cell>
        </row>
        <row r="136">
          <cell r="A136" t="str">
            <v>D. Slayton</v>
          </cell>
          <cell r="C136">
            <v>3</v>
          </cell>
          <cell r="D136">
            <v>80</v>
          </cell>
          <cell r="E136">
            <v>26.666666666666668</v>
          </cell>
          <cell r="F136">
            <v>30</v>
          </cell>
          <cell r="G136">
            <v>0</v>
          </cell>
        </row>
        <row r="137">
          <cell r="A137" t="str">
            <v>Scott</v>
          </cell>
          <cell r="C137">
            <v>3</v>
          </cell>
          <cell r="D137">
            <v>63</v>
          </cell>
          <cell r="E137">
            <v>21</v>
          </cell>
          <cell r="F137">
            <v>35</v>
          </cell>
          <cell r="G137">
            <v>0</v>
          </cell>
        </row>
        <row r="138">
          <cell r="A138" t="str">
            <v>Peppers</v>
          </cell>
          <cell r="C138">
            <v>1</v>
          </cell>
          <cell r="D138">
            <v>28</v>
          </cell>
          <cell r="E138">
            <v>28</v>
          </cell>
          <cell r="F138">
            <v>28</v>
          </cell>
          <cell r="G138">
            <v>0</v>
          </cell>
        </row>
        <row r="139">
          <cell r="A139" t="str">
            <v>Ximines</v>
          </cell>
          <cell r="C139">
            <v>1</v>
          </cell>
          <cell r="D139">
            <v>12</v>
          </cell>
          <cell r="E139">
            <v>12</v>
          </cell>
          <cell r="F139">
            <v>12</v>
          </cell>
          <cell r="G139">
            <v>0</v>
          </cell>
        </row>
        <row r="146">
          <cell r="A146" t="str">
            <v>Dixon</v>
          </cell>
          <cell r="C146">
            <v>84</v>
          </cell>
          <cell r="D146">
            <v>3675</v>
          </cell>
          <cell r="E146">
            <v>43.75</v>
          </cell>
          <cell r="F146">
            <v>60</v>
          </cell>
          <cell r="G146">
            <v>4</v>
          </cell>
        </row>
        <row r="153">
          <cell r="A153" t="str">
            <v>Rosas</v>
          </cell>
          <cell r="C153">
            <v>71</v>
          </cell>
          <cell r="D153">
            <v>48</v>
          </cell>
          <cell r="E153">
            <v>25</v>
          </cell>
          <cell r="F153">
            <v>15</v>
          </cell>
          <cell r="G153">
            <v>60</v>
          </cell>
          <cell r="H153">
            <v>49</v>
          </cell>
          <cell r="I153">
            <v>40</v>
          </cell>
          <cell r="J153">
            <v>38</v>
          </cell>
          <cell r="K153">
            <v>95</v>
          </cell>
          <cell r="L153">
            <v>83</v>
          </cell>
        </row>
        <row r="159">
          <cell r="A159" t="str">
            <v>Jenkins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Connelly</v>
          </cell>
          <cell r="C160">
            <v>3</v>
          </cell>
          <cell r="D160">
            <v>37</v>
          </cell>
          <cell r="E160">
            <v>12.333333333333334</v>
          </cell>
          <cell r="F160">
            <v>18</v>
          </cell>
          <cell r="G160">
            <v>0</v>
          </cell>
        </row>
        <row r="161">
          <cell r="A161" t="str">
            <v>Peppers</v>
          </cell>
          <cell r="C161">
            <v>1</v>
          </cell>
          <cell r="D161">
            <v>81</v>
          </cell>
          <cell r="E161">
            <v>81</v>
          </cell>
          <cell r="F161">
            <v>81</v>
          </cell>
          <cell r="G161">
            <v>1</v>
          </cell>
        </row>
        <row r="162">
          <cell r="A162" t="str">
            <v>Love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Bethea</v>
          </cell>
          <cell r="C163">
            <v>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Ogletree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74">
          <cell r="A174" t="str">
            <v>M. Golden</v>
          </cell>
          <cell r="C174">
            <v>6.5</v>
          </cell>
        </row>
        <row r="175">
          <cell r="A175" t="str">
            <v>Carter</v>
          </cell>
          <cell r="C175">
            <v>4.5</v>
          </cell>
        </row>
        <row r="176">
          <cell r="A176" t="str">
            <v>Ximines</v>
          </cell>
          <cell r="C176">
            <v>6</v>
          </cell>
        </row>
        <row r="177">
          <cell r="A177" t="str">
            <v>D. Tomlinson</v>
          </cell>
          <cell r="C177">
            <v>9</v>
          </cell>
        </row>
        <row r="178">
          <cell r="A178" t="str">
            <v>Lawrence</v>
          </cell>
          <cell r="C178">
            <v>8</v>
          </cell>
        </row>
        <row r="179">
          <cell r="A179" t="str">
            <v>Mayo</v>
          </cell>
          <cell r="C179">
            <v>0</v>
          </cell>
        </row>
        <row r="180">
          <cell r="A180" t="str">
            <v>McIntosh</v>
          </cell>
          <cell r="C180">
            <v>3</v>
          </cell>
        </row>
        <row r="181">
          <cell r="A181" t="str">
            <v>Pierre</v>
          </cell>
          <cell r="C181">
            <v>2</v>
          </cell>
        </row>
        <row r="182">
          <cell r="A182" t="str">
            <v>Connelly</v>
          </cell>
          <cell r="C182">
            <v>0</v>
          </cell>
        </row>
        <row r="183">
          <cell r="A183" t="str">
            <v>Haley</v>
          </cell>
          <cell r="C183">
            <v>2</v>
          </cell>
        </row>
        <row r="184">
          <cell r="A184" t="str">
            <v>Hill</v>
          </cell>
          <cell r="C184">
            <v>3</v>
          </cell>
        </row>
        <row r="185">
          <cell r="A185" t="str">
            <v>Ogletree</v>
          </cell>
          <cell r="C185">
            <v>1</v>
          </cell>
        </row>
        <row r="186">
          <cell r="A186" t="str">
            <v>Skipper</v>
          </cell>
          <cell r="C186">
            <v>0</v>
          </cell>
        </row>
        <row r="187">
          <cell r="A187" t="str">
            <v>Williams</v>
          </cell>
          <cell r="C18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WAS"/>
      <sheetName val="@ATL"/>
      <sheetName val="DET"/>
      <sheetName val="@GBP"/>
      <sheetName val="NYJ"/>
      <sheetName val="@MIN"/>
      <sheetName val="@DAL"/>
      <sheetName val="@BUF"/>
      <sheetName val="CHI"/>
      <sheetName val="NEP"/>
      <sheetName val="SEA"/>
      <sheetName val="@MIA"/>
      <sheetName val="NYG"/>
      <sheetName val="@WAS"/>
      <sheetName val="DAL"/>
      <sheetName val="@NYG"/>
      <sheetName val="Formula"/>
    </sheetNames>
    <sheetDataSet>
      <sheetData sheetId="0">
        <row r="6">
          <cell r="D6">
            <v>343</v>
          </cell>
          <cell r="M6">
            <v>320</v>
          </cell>
        </row>
        <row r="7">
          <cell r="D7">
            <v>117</v>
          </cell>
          <cell r="M7">
            <v>107</v>
          </cell>
        </row>
        <row r="8">
          <cell r="D8">
            <v>182</v>
          </cell>
          <cell r="M8">
            <v>169</v>
          </cell>
        </row>
        <row r="9">
          <cell r="D9">
            <v>44</v>
          </cell>
          <cell r="M9">
            <v>44</v>
          </cell>
        </row>
        <row r="11">
          <cell r="D11">
            <v>467</v>
          </cell>
          <cell r="M11">
            <v>429</v>
          </cell>
        </row>
        <row r="12">
          <cell r="D12">
            <v>2017</v>
          </cell>
          <cell r="M12">
            <v>1634</v>
          </cell>
        </row>
        <row r="13">
          <cell r="D13">
            <v>4.3190578158458246</v>
          </cell>
          <cell r="M13">
            <v>3.8088578088578089</v>
          </cell>
        </row>
        <row r="15">
          <cell r="D15">
            <v>555</v>
          </cell>
          <cell r="M15">
            <v>547</v>
          </cell>
        </row>
        <row r="16">
          <cell r="D16">
            <v>365</v>
          </cell>
          <cell r="M16">
            <v>353</v>
          </cell>
        </row>
        <row r="17">
          <cell r="D17">
            <v>65.765765765765778</v>
          </cell>
          <cell r="M17">
            <v>64.533820840950639</v>
          </cell>
        </row>
        <row r="18">
          <cell r="D18">
            <v>3811</v>
          </cell>
          <cell r="M18">
            <v>3697</v>
          </cell>
        </row>
        <row r="19">
          <cell r="D19">
            <v>51</v>
          </cell>
          <cell r="M19">
            <v>48</v>
          </cell>
        </row>
        <row r="20">
          <cell r="D20">
            <v>303</v>
          </cell>
          <cell r="M20">
            <v>286</v>
          </cell>
        </row>
        <row r="21">
          <cell r="D21">
            <v>3508</v>
          </cell>
          <cell r="M21">
            <v>3411</v>
          </cell>
        </row>
        <row r="22">
          <cell r="D22">
            <v>5.7887788778877889</v>
          </cell>
          <cell r="M22">
            <v>5.7327731092436975</v>
          </cell>
        </row>
        <row r="23">
          <cell r="D23">
            <v>10.441095890410958</v>
          </cell>
          <cell r="M23">
            <v>10.473087818696884</v>
          </cell>
        </row>
        <row r="26">
          <cell r="D26">
            <v>5525</v>
          </cell>
          <cell r="M26">
            <v>5045</v>
          </cell>
        </row>
        <row r="27">
          <cell r="D27">
            <v>36.50678733031674</v>
          </cell>
          <cell r="M27">
            <v>32.388503468780968</v>
          </cell>
        </row>
        <row r="28">
          <cell r="D28">
            <v>63.49321266968326</v>
          </cell>
          <cell r="M28">
            <v>67.611496531219032</v>
          </cell>
        </row>
        <row r="30">
          <cell r="D30">
            <v>1073</v>
          </cell>
          <cell r="M30">
            <v>1024</v>
          </cell>
        </row>
        <row r="31">
          <cell r="D31">
            <v>5.1491146318732524</v>
          </cell>
          <cell r="M31">
            <v>4.9267578125</v>
          </cell>
        </row>
        <row r="34">
          <cell r="D34">
            <v>5</v>
          </cell>
          <cell r="M34">
            <v>8</v>
          </cell>
        </row>
        <row r="35">
          <cell r="D35">
            <v>14</v>
          </cell>
          <cell r="M35">
            <v>83</v>
          </cell>
        </row>
        <row r="36">
          <cell r="D36">
            <v>0</v>
          </cell>
          <cell r="M36">
            <v>1</v>
          </cell>
        </row>
        <row r="38">
          <cell r="D38">
            <v>84</v>
          </cell>
          <cell r="M38">
            <v>102</v>
          </cell>
        </row>
        <row r="39">
          <cell r="D39">
            <v>3958</v>
          </cell>
          <cell r="M39">
            <v>4528</v>
          </cell>
        </row>
        <row r="40">
          <cell r="D40">
            <v>47.11904761904762</v>
          </cell>
          <cell r="M40">
            <v>44.392156862745097</v>
          </cell>
        </row>
        <row r="42">
          <cell r="D42">
            <v>50</v>
          </cell>
          <cell r="M42">
            <v>35</v>
          </cell>
        </row>
        <row r="43">
          <cell r="D43">
            <v>284</v>
          </cell>
          <cell r="M43">
            <v>209</v>
          </cell>
        </row>
        <row r="44">
          <cell r="D44">
            <v>5.68</v>
          </cell>
          <cell r="M44">
            <v>5.9714285714285715</v>
          </cell>
        </row>
        <row r="45">
          <cell r="D45">
            <v>0</v>
          </cell>
          <cell r="M45">
            <v>0</v>
          </cell>
        </row>
        <row r="47">
          <cell r="D47">
            <v>17</v>
          </cell>
          <cell r="M47">
            <v>25</v>
          </cell>
        </row>
        <row r="48">
          <cell r="D48">
            <v>413</v>
          </cell>
          <cell r="M48">
            <v>584</v>
          </cell>
        </row>
        <row r="49">
          <cell r="D49">
            <v>24.294117647058822</v>
          </cell>
          <cell r="M49">
            <v>23.36</v>
          </cell>
        </row>
        <row r="50">
          <cell r="D50">
            <v>0</v>
          </cell>
          <cell r="M50">
            <v>1</v>
          </cell>
        </row>
        <row r="52">
          <cell r="D52">
            <v>103</v>
          </cell>
          <cell r="M52">
            <v>126</v>
          </cell>
        </row>
        <row r="53">
          <cell r="D53">
            <v>898</v>
          </cell>
          <cell r="M53">
            <v>1126</v>
          </cell>
        </row>
        <row r="55">
          <cell r="D55">
            <v>23</v>
          </cell>
          <cell r="M55">
            <v>18</v>
          </cell>
        </row>
        <row r="56">
          <cell r="D56">
            <v>13</v>
          </cell>
          <cell r="M56">
            <v>6</v>
          </cell>
        </row>
        <row r="58">
          <cell r="D58">
            <v>356</v>
          </cell>
          <cell r="M58">
            <v>278</v>
          </cell>
        </row>
        <row r="59">
          <cell r="D59">
            <v>36</v>
          </cell>
          <cell r="M59">
            <v>33</v>
          </cell>
        </row>
        <row r="60">
          <cell r="D60">
            <v>12</v>
          </cell>
          <cell r="M60">
            <v>13</v>
          </cell>
        </row>
        <row r="61">
          <cell r="D61">
            <v>22</v>
          </cell>
          <cell r="M61">
            <v>17</v>
          </cell>
        </row>
        <row r="62">
          <cell r="D62">
            <v>2</v>
          </cell>
          <cell r="M62">
            <v>1</v>
          </cell>
        </row>
        <row r="63">
          <cell r="D63">
            <v>35</v>
          </cell>
          <cell r="M63">
            <v>32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35</v>
          </cell>
          <cell r="M67">
            <v>16</v>
          </cell>
        </row>
        <row r="68">
          <cell r="D68">
            <v>39</v>
          </cell>
          <cell r="M68">
            <v>28</v>
          </cell>
        </row>
        <row r="69">
          <cell r="D69">
            <v>89.743589743589752</v>
          </cell>
          <cell r="M69">
            <v>57.142857142857139</v>
          </cell>
        </row>
        <row r="70">
          <cell r="D70" t="str">
            <v>30:39</v>
          </cell>
          <cell r="M70" t="str">
            <v>29:21</v>
          </cell>
        </row>
        <row r="71">
          <cell r="D71">
            <v>0</v>
          </cell>
          <cell r="M71">
            <v>29.906542056074763</v>
          </cell>
        </row>
        <row r="75">
          <cell r="A75" t="str">
            <v>Sanders</v>
          </cell>
          <cell r="C75">
            <v>199</v>
          </cell>
          <cell r="D75">
            <v>1056</v>
          </cell>
          <cell r="E75">
            <v>5.3065326633165828</v>
          </cell>
          <cell r="F75">
            <v>65</v>
          </cell>
          <cell r="G75">
            <v>7</v>
          </cell>
        </row>
        <row r="76">
          <cell r="A76" t="str">
            <v>J. Howard</v>
          </cell>
          <cell r="C76">
            <v>102</v>
          </cell>
          <cell r="D76">
            <v>321</v>
          </cell>
          <cell r="E76">
            <v>3.1470588235294117</v>
          </cell>
          <cell r="F76">
            <v>19</v>
          </cell>
          <cell r="G76">
            <v>2</v>
          </cell>
        </row>
        <row r="77">
          <cell r="A77" t="str">
            <v>Scott</v>
          </cell>
          <cell r="C77">
            <v>78</v>
          </cell>
          <cell r="D77">
            <v>335</v>
          </cell>
          <cell r="E77">
            <v>4.2948717948717947</v>
          </cell>
          <cell r="F77">
            <v>25</v>
          </cell>
          <cell r="G77">
            <v>3</v>
          </cell>
        </row>
        <row r="78">
          <cell r="A78" t="str">
            <v>Wentz</v>
          </cell>
          <cell r="C78">
            <v>73</v>
          </cell>
          <cell r="D78">
            <v>269</v>
          </cell>
          <cell r="E78">
            <v>3.6849315068493151</v>
          </cell>
          <cell r="F78">
            <v>21</v>
          </cell>
          <cell r="G78">
            <v>0</v>
          </cell>
        </row>
        <row r="79">
          <cell r="A79" t="str">
            <v>Sproles</v>
          </cell>
          <cell r="C79">
            <v>6</v>
          </cell>
          <cell r="D79">
            <v>13</v>
          </cell>
          <cell r="E79">
            <v>2.1666666666666665</v>
          </cell>
          <cell r="F79">
            <v>7</v>
          </cell>
          <cell r="G79">
            <v>0</v>
          </cell>
        </row>
        <row r="80">
          <cell r="A80" t="str">
            <v>Ajayi</v>
          </cell>
          <cell r="C80">
            <v>9</v>
          </cell>
          <cell r="D80">
            <v>23</v>
          </cell>
          <cell r="E80">
            <v>2.5555555555555554</v>
          </cell>
          <cell r="F80">
            <v>7</v>
          </cell>
          <cell r="G80">
            <v>0</v>
          </cell>
        </row>
        <row r="81">
          <cell r="A81" t="str">
            <v>Agholor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Ward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Jeffery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McCown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94">
          <cell r="A94" t="str">
            <v>Ertz</v>
          </cell>
          <cell r="C94">
            <v>74</v>
          </cell>
          <cell r="D94">
            <v>843</v>
          </cell>
          <cell r="E94">
            <v>11.391891891891891</v>
          </cell>
          <cell r="F94">
            <v>38</v>
          </cell>
          <cell r="G94">
            <v>6</v>
          </cell>
        </row>
        <row r="95">
          <cell r="A95" t="str">
            <v>Goedert</v>
          </cell>
          <cell r="C95">
            <v>45</v>
          </cell>
          <cell r="D95">
            <v>412</v>
          </cell>
          <cell r="E95">
            <v>9.155555555555555</v>
          </cell>
          <cell r="F95">
            <v>38</v>
          </cell>
          <cell r="G95">
            <v>3</v>
          </cell>
        </row>
        <row r="96">
          <cell r="A96" t="str">
            <v>Sanders</v>
          </cell>
          <cell r="C96">
            <v>53</v>
          </cell>
          <cell r="D96">
            <v>643</v>
          </cell>
          <cell r="E96">
            <v>12.132075471698114</v>
          </cell>
          <cell r="F96">
            <v>45</v>
          </cell>
          <cell r="G96">
            <v>6</v>
          </cell>
        </row>
        <row r="97">
          <cell r="A97" t="str">
            <v>Jeffery</v>
          </cell>
          <cell r="C97">
            <v>43</v>
          </cell>
          <cell r="D97">
            <v>543</v>
          </cell>
          <cell r="E97">
            <v>12.627906976744185</v>
          </cell>
          <cell r="F97">
            <v>38</v>
          </cell>
          <cell r="G97">
            <v>1</v>
          </cell>
        </row>
        <row r="98">
          <cell r="A98" t="str">
            <v>Agholor</v>
          </cell>
          <cell r="C98">
            <v>34</v>
          </cell>
          <cell r="D98">
            <v>302</v>
          </cell>
          <cell r="E98">
            <v>8.882352941176471</v>
          </cell>
          <cell r="F98">
            <v>43</v>
          </cell>
          <cell r="G98">
            <v>1</v>
          </cell>
        </row>
        <row r="99">
          <cell r="A99" t="str">
            <v>Ward</v>
          </cell>
          <cell r="C99">
            <v>26</v>
          </cell>
          <cell r="D99">
            <v>256</v>
          </cell>
          <cell r="E99">
            <v>9.8461538461538467</v>
          </cell>
          <cell r="F99">
            <v>26</v>
          </cell>
          <cell r="G99">
            <v>3</v>
          </cell>
        </row>
        <row r="100">
          <cell r="A100" t="str">
            <v>Scott</v>
          </cell>
          <cell r="C100">
            <v>23</v>
          </cell>
          <cell r="D100">
            <v>167</v>
          </cell>
          <cell r="E100">
            <v>7.2608695652173916</v>
          </cell>
          <cell r="F100">
            <v>15</v>
          </cell>
          <cell r="G100">
            <v>1</v>
          </cell>
        </row>
        <row r="101">
          <cell r="A101" t="str">
            <v>Arcega-Whiteside</v>
          </cell>
          <cell r="C101">
            <v>12</v>
          </cell>
          <cell r="D101">
            <v>109</v>
          </cell>
          <cell r="E101">
            <v>9.0833333333333339</v>
          </cell>
          <cell r="F101">
            <v>20</v>
          </cell>
          <cell r="G101">
            <v>0</v>
          </cell>
        </row>
        <row r="102">
          <cell r="A102" t="str">
            <v>Hollins</v>
          </cell>
          <cell r="C102">
            <v>10</v>
          </cell>
          <cell r="D102">
            <v>102</v>
          </cell>
          <cell r="E102">
            <v>10.199999999999999</v>
          </cell>
          <cell r="F102">
            <v>23</v>
          </cell>
          <cell r="G102">
            <v>0</v>
          </cell>
        </row>
        <row r="103">
          <cell r="A103" t="str">
            <v>J. Howard</v>
          </cell>
          <cell r="C103">
            <v>13</v>
          </cell>
          <cell r="D103">
            <v>84</v>
          </cell>
          <cell r="E103">
            <v>6.4615384615384617</v>
          </cell>
          <cell r="F103">
            <v>16</v>
          </cell>
          <cell r="G103">
            <v>0</v>
          </cell>
        </row>
        <row r="104">
          <cell r="A104" t="str">
            <v>D. Jackson</v>
          </cell>
          <cell r="C104">
            <v>4</v>
          </cell>
          <cell r="D104">
            <v>55</v>
          </cell>
          <cell r="E104">
            <v>13.75</v>
          </cell>
          <cell r="F104">
            <v>21</v>
          </cell>
          <cell r="G104">
            <v>0</v>
          </cell>
        </row>
        <row r="105">
          <cell r="A105" t="str">
            <v>Perkins</v>
          </cell>
          <cell r="C105">
            <v>17</v>
          </cell>
          <cell r="D105">
            <v>167</v>
          </cell>
          <cell r="E105">
            <v>9.8235294117647065</v>
          </cell>
          <cell r="F105">
            <v>28</v>
          </cell>
          <cell r="G105">
            <v>0</v>
          </cell>
        </row>
        <row r="106">
          <cell r="A106" t="str">
            <v>Sproles</v>
          </cell>
          <cell r="C106">
            <v>4</v>
          </cell>
          <cell r="D106">
            <v>36</v>
          </cell>
          <cell r="E106">
            <v>9</v>
          </cell>
          <cell r="F106">
            <v>25</v>
          </cell>
          <cell r="G106">
            <v>0</v>
          </cell>
        </row>
        <row r="107">
          <cell r="A107" t="str">
            <v>Matthews</v>
          </cell>
          <cell r="C107">
            <v>2</v>
          </cell>
          <cell r="D107">
            <v>11</v>
          </cell>
          <cell r="E107">
            <v>5.5</v>
          </cell>
          <cell r="F107">
            <v>8</v>
          </cell>
          <cell r="G107">
            <v>0</v>
          </cell>
        </row>
        <row r="108">
          <cell r="A108" t="str">
            <v>Burnett</v>
          </cell>
          <cell r="C108">
            <v>5</v>
          </cell>
          <cell r="D108">
            <v>81</v>
          </cell>
          <cell r="E108">
            <v>16.2</v>
          </cell>
          <cell r="F108">
            <v>21</v>
          </cell>
          <cell r="G108">
            <v>1</v>
          </cell>
        </row>
        <row r="109">
          <cell r="A109" t="str">
            <v>R. Davis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6">
          <cell r="A116" t="str">
            <v>Wentz</v>
          </cell>
          <cell r="C116">
            <v>555</v>
          </cell>
          <cell r="D116">
            <v>365</v>
          </cell>
          <cell r="E116">
            <v>65.765765765765778</v>
          </cell>
          <cell r="F116">
            <v>3811</v>
          </cell>
          <cell r="G116">
            <v>22</v>
          </cell>
          <cell r="H116">
            <v>45</v>
          </cell>
          <cell r="I116">
            <v>5</v>
          </cell>
          <cell r="J116">
            <v>3.9639639639639639</v>
          </cell>
          <cell r="K116">
            <v>0.90090090090090091</v>
          </cell>
          <cell r="L116">
            <v>6.8666666666666663</v>
          </cell>
          <cell r="M116">
            <v>94.958708708708727</v>
          </cell>
          <cell r="N116">
            <v>51</v>
          </cell>
        </row>
        <row r="117">
          <cell r="A117" t="str">
            <v>McCown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18">
          <cell r="A118" t="str">
            <v>Elliott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Sproles</v>
          </cell>
          <cell r="C125">
            <v>25</v>
          </cell>
          <cell r="D125">
            <v>7</v>
          </cell>
          <cell r="E125">
            <v>181</v>
          </cell>
          <cell r="F125">
            <v>7.24</v>
          </cell>
          <cell r="G125">
            <v>26</v>
          </cell>
          <cell r="H125">
            <v>0</v>
          </cell>
        </row>
        <row r="126">
          <cell r="A126" t="str">
            <v>Ward</v>
          </cell>
          <cell r="C126">
            <v>11</v>
          </cell>
          <cell r="D126">
            <v>5</v>
          </cell>
          <cell r="E126">
            <v>39</v>
          </cell>
          <cell r="F126">
            <v>3.5454545454545454</v>
          </cell>
          <cell r="G126">
            <v>19</v>
          </cell>
          <cell r="H126">
            <v>0</v>
          </cell>
        </row>
        <row r="127">
          <cell r="A127" t="str">
            <v>Scott</v>
          </cell>
          <cell r="C127">
            <v>10</v>
          </cell>
          <cell r="D127">
            <v>6</v>
          </cell>
          <cell r="E127">
            <v>56</v>
          </cell>
          <cell r="F127">
            <v>5.6</v>
          </cell>
          <cell r="G127">
            <v>18</v>
          </cell>
          <cell r="H127">
            <v>0</v>
          </cell>
        </row>
        <row r="128">
          <cell r="A128" t="str">
            <v>Agholor</v>
          </cell>
          <cell r="C128">
            <v>3</v>
          </cell>
          <cell r="D128">
            <v>1</v>
          </cell>
          <cell r="E128">
            <v>9</v>
          </cell>
          <cell r="F128">
            <v>3</v>
          </cell>
          <cell r="G128">
            <v>6</v>
          </cell>
          <cell r="H128">
            <v>0</v>
          </cell>
        </row>
        <row r="129">
          <cell r="A129" t="str">
            <v>Clement</v>
          </cell>
          <cell r="C129">
            <v>1</v>
          </cell>
          <cell r="D129">
            <v>0</v>
          </cell>
          <cell r="E129">
            <v>-1</v>
          </cell>
          <cell r="F129">
            <v>-1</v>
          </cell>
          <cell r="G129">
            <v>0</v>
          </cell>
          <cell r="H129">
            <v>0</v>
          </cell>
        </row>
        <row r="134">
          <cell r="A134" t="str">
            <v>Sanders</v>
          </cell>
          <cell r="C134">
            <v>10</v>
          </cell>
          <cell r="D134">
            <v>285</v>
          </cell>
          <cell r="E134">
            <v>28.5</v>
          </cell>
          <cell r="F134">
            <v>56</v>
          </cell>
          <cell r="G134">
            <v>0</v>
          </cell>
        </row>
        <row r="135">
          <cell r="A135" t="str">
            <v>Scott</v>
          </cell>
          <cell r="C135">
            <v>3</v>
          </cell>
          <cell r="D135">
            <v>44</v>
          </cell>
          <cell r="E135">
            <v>14.666666666666666</v>
          </cell>
          <cell r="F135">
            <v>26</v>
          </cell>
          <cell r="G135">
            <v>0</v>
          </cell>
        </row>
        <row r="136">
          <cell r="A136" t="str">
            <v>Clement</v>
          </cell>
          <cell r="C136">
            <v>3</v>
          </cell>
          <cell r="D136">
            <v>70</v>
          </cell>
          <cell r="E136">
            <v>23.333333333333332</v>
          </cell>
          <cell r="F136">
            <v>26</v>
          </cell>
          <cell r="G136">
            <v>0</v>
          </cell>
        </row>
        <row r="137">
          <cell r="A137" t="str">
            <v>Gerry</v>
          </cell>
          <cell r="C137">
            <v>0</v>
          </cell>
          <cell r="D137">
            <v>0</v>
          </cell>
          <cell r="E137" t="e">
            <v>#DIV/0!</v>
          </cell>
          <cell r="F137">
            <v>0</v>
          </cell>
          <cell r="G137">
            <v>0</v>
          </cell>
        </row>
        <row r="138">
          <cell r="A138" t="str">
            <v>Goedert</v>
          </cell>
          <cell r="C138">
            <v>1</v>
          </cell>
          <cell r="D138">
            <v>14</v>
          </cell>
          <cell r="E138">
            <v>14</v>
          </cell>
          <cell r="F138">
            <v>14</v>
          </cell>
          <cell r="G138">
            <v>0</v>
          </cell>
        </row>
        <row r="146">
          <cell r="A146" t="str">
            <v>Johnston</v>
          </cell>
          <cell r="C146">
            <v>84</v>
          </cell>
          <cell r="D146">
            <v>3958</v>
          </cell>
          <cell r="E146">
            <v>47.11904761904762</v>
          </cell>
          <cell r="F146">
            <v>64</v>
          </cell>
          <cell r="G146">
            <v>0</v>
          </cell>
        </row>
        <row r="153">
          <cell r="A153" t="str">
            <v>Elliott</v>
          </cell>
          <cell r="C153">
            <v>88</v>
          </cell>
          <cell r="D153">
            <v>63</v>
          </cell>
          <cell r="E153">
            <v>39</v>
          </cell>
          <cell r="F153">
            <v>35</v>
          </cell>
          <cell r="G153">
            <v>89.743589743589752</v>
          </cell>
          <cell r="H153">
            <v>51</v>
          </cell>
          <cell r="I153">
            <v>36</v>
          </cell>
          <cell r="J153">
            <v>35</v>
          </cell>
          <cell r="K153">
            <v>97.222222222222214</v>
          </cell>
          <cell r="L153">
            <v>140</v>
          </cell>
        </row>
        <row r="159">
          <cell r="A159" t="str">
            <v>Gerry</v>
          </cell>
          <cell r="C159">
            <v>1</v>
          </cell>
          <cell r="D159">
            <v>1</v>
          </cell>
          <cell r="E159">
            <v>1</v>
          </cell>
          <cell r="F159">
            <v>1</v>
          </cell>
          <cell r="G159">
            <v>0</v>
          </cell>
        </row>
        <row r="160">
          <cell r="A160" t="str">
            <v>McLeod</v>
          </cell>
          <cell r="C160">
            <v>1</v>
          </cell>
          <cell r="D160">
            <v>8</v>
          </cell>
          <cell r="E160">
            <v>8</v>
          </cell>
          <cell r="F160">
            <v>8</v>
          </cell>
          <cell r="G160">
            <v>0</v>
          </cell>
        </row>
        <row r="161">
          <cell r="A161" t="str">
            <v>Darby</v>
          </cell>
          <cell r="C161">
            <v>4</v>
          </cell>
          <cell r="D161">
            <v>66</v>
          </cell>
          <cell r="E161">
            <v>16.5</v>
          </cell>
          <cell r="F161">
            <v>26</v>
          </cell>
          <cell r="G161">
            <v>1</v>
          </cell>
        </row>
        <row r="162">
          <cell r="A162" t="str">
            <v>Jones</v>
          </cell>
          <cell r="C162">
            <v>2</v>
          </cell>
          <cell r="D162">
            <v>8</v>
          </cell>
          <cell r="E162">
            <v>4</v>
          </cell>
          <cell r="F162">
            <v>5</v>
          </cell>
          <cell r="G162">
            <v>0</v>
          </cell>
        </row>
        <row r="163">
          <cell r="A163" t="str">
            <v>Bradham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Sendejo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Mills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Maddox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74">
          <cell r="A174" t="str">
            <v>B. Graham</v>
          </cell>
          <cell r="C174">
            <v>3</v>
          </cell>
        </row>
        <row r="175">
          <cell r="A175" t="str">
            <v>Barnett</v>
          </cell>
          <cell r="C175">
            <v>6</v>
          </cell>
        </row>
        <row r="176">
          <cell r="A176" t="str">
            <v>Curry</v>
          </cell>
          <cell r="C176">
            <v>6.5</v>
          </cell>
        </row>
        <row r="177">
          <cell r="A177" t="str">
            <v>Sweat</v>
          </cell>
          <cell r="C177">
            <v>3.5</v>
          </cell>
        </row>
        <row r="178">
          <cell r="A178" t="str">
            <v>Cox</v>
          </cell>
          <cell r="C178">
            <v>7</v>
          </cell>
        </row>
        <row r="179">
          <cell r="A179" t="str">
            <v>Gerry</v>
          </cell>
          <cell r="C179">
            <v>3</v>
          </cell>
        </row>
        <row r="180">
          <cell r="A180" t="str">
            <v>Jenkins</v>
          </cell>
          <cell r="C180">
            <v>2</v>
          </cell>
        </row>
        <row r="181">
          <cell r="A181" t="str">
            <v>Jernigan</v>
          </cell>
          <cell r="C181">
            <v>3.5</v>
          </cell>
        </row>
        <row r="182">
          <cell r="A182" t="str">
            <v>Ridgeway</v>
          </cell>
          <cell r="C182">
            <v>4</v>
          </cell>
        </row>
        <row r="183">
          <cell r="A183" t="str">
            <v>Scandrick</v>
          </cell>
          <cell r="C183">
            <v>2.5</v>
          </cell>
        </row>
        <row r="184">
          <cell r="A184" t="str">
            <v>Hall</v>
          </cell>
          <cell r="C184">
            <v>1</v>
          </cell>
        </row>
        <row r="185">
          <cell r="A185" t="str">
            <v>Maddox</v>
          </cell>
          <cell r="C185">
            <v>2</v>
          </cell>
        </row>
        <row r="186">
          <cell r="A186" t="str">
            <v>McLeod</v>
          </cell>
          <cell r="C186">
            <v>1</v>
          </cell>
        </row>
        <row r="187">
          <cell r="A187" t="str">
            <v>Sendejo</v>
          </cell>
          <cell r="C187">
            <v>2</v>
          </cell>
        </row>
        <row r="188">
          <cell r="A188" t="str">
            <v>Avery</v>
          </cell>
          <cell r="C18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TBB"/>
      <sheetName val="@CIN"/>
      <sheetName val="PIT"/>
      <sheetName val="CLE"/>
      <sheetName val="@LAR"/>
      <sheetName val="@WAS"/>
      <sheetName val="CAR"/>
      <sheetName val="@ARI"/>
      <sheetName val="SEA"/>
      <sheetName val="ARI"/>
      <sheetName val="GBP"/>
      <sheetName val="@BAL"/>
      <sheetName val="@NOS"/>
      <sheetName val="ATL"/>
      <sheetName val="LAR"/>
      <sheetName val="@SEA"/>
      <sheetName val="WildCard"/>
      <sheetName val="Divisional"/>
      <sheetName val="Championship"/>
      <sheetName val="Super Bowl"/>
      <sheetName val="Formula"/>
    </sheetNames>
    <sheetDataSet>
      <sheetData sheetId="0">
        <row r="6">
          <cell r="D6">
            <v>394</v>
          </cell>
          <cell r="M6">
            <v>277</v>
          </cell>
        </row>
        <row r="7">
          <cell r="D7">
            <v>143</v>
          </cell>
          <cell r="M7">
            <v>73</v>
          </cell>
        </row>
        <row r="8">
          <cell r="D8">
            <v>213</v>
          </cell>
          <cell r="M8">
            <v>164</v>
          </cell>
        </row>
        <row r="9">
          <cell r="D9">
            <v>38</v>
          </cell>
          <cell r="M9">
            <v>40</v>
          </cell>
        </row>
        <row r="11">
          <cell r="D11">
            <v>519</v>
          </cell>
          <cell r="M11">
            <v>351</v>
          </cell>
        </row>
        <row r="12">
          <cell r="D12">
            <v>2480</v>
          </cell>
          <cell r="M12">
            <v>1243</v>
          </cell>
        </row>
        <row r="13">
          <cell r="D13">
            <v>4.7784200385356455</v>
          </cell>
          <cell r="M13">
            <v>3.5413105413105415</v>
          </cell>
        </row>
        <row r="15">
          <cell r="D15">
            <v>520</v>
          </cell>
          <cell r="M15">
            <v>526</v>
          </cell>
        </row>
        <row r="16">
          <cell r="D16">
            <v>376</v>
          </cell>
          <cell r="M16">
            <v>296</v>
          </cell>
        </row>
        <row r="17">
          <cell r="D17">
            <v>72.307692307692307</v>
          </cell>
          <cell r="M17">
            <v>56.27376425855514</v>
          </cell>
        </row>
        <row r="18">
          <cell r="D18">
            <v>4217</v>
          </cell>
          <cell r="M18">
            <v>3811</v>
          </cell>
        </row>
        <row r="19">
          <cell r="D19">
            <v>29</v>
          </cell>
          <cell r="M19">
            <v>52</v>
          </cell>
        </row>
        <row r="20">
          <cell r="D20">
            <v>148</v>
          </cell>
          <cell r="M20">
            <v>273</v>
          </cell>
        </row>
        <row r="21">
          <cell r="D21">
            <v>4069</v>
          </cell>
          <cell r="M21">
            <v>3538</v>
          </cell>
        </row>
        <row r="22">
          <cell r="D22">
            <v>7.4116575591985425</v>
          </cell>
          <cell r="M22">
            <v>6.1211072664359865</v>
          </cell>
        </row>
        <row r="23">
          <cell r="D23">
            <v>11.215425531914894</v>
          </cell>
          <cell r="M23">
            <v>12.875</v>
          </cell>
        </row>
        <row r="26">
          <cell r="D26">
            <v>6549</v>
          </cell>
          <cell r="M26">
            <v>4781</v>
          </cell>
        </row>
        <row r="27">
          <cell r="D27">
            <v>37.868376851427698</v>
          </cell>
          <cell r="M27">
            <v>25.998745032419997</v>
          </cell>
        </row>
        <row r="28">
          <cell r="D28">
            <v>62.131623148572302</v>
          </cell>
          <cell r="M28">
            <v>74.001254967579996</v>
          </cell>
        </row>
        <row r="30">
          <cell r="D30">
            <v>1068</v>
          </cell>
          <cell r="M30">
            <v>929</v>
          </cell>
        </row>
        <row r="31">
          <cell r="D31">
            <v>6.132022471910112</v>
          </cell>
          <cell r="M31">
            <v>5.146393972012917</v>
          </cell>
        </row>
        <row r="34">
          <cell r="D34">
            <v>10</v>
          </cell>
          <cell r="M34">
            <v>11</v>
          </cell>
        </row>
        <row r="35">
          <cell r="D35">
            <v>205</v>
          </cell>
          <cell r="M35">
            <v>162</v>
          </cell>
        </row>
        <row r="36">
          <cell r="D36">
            <v>1</v>
          </cell>
          <cell r="M36">
            <v>2</v>
          </cell>
        </row>
        <row r="38">
          <cell r="D38">
            <v>63</v>
          </cell>
          <cell r="M38">
            <v>95</v>
          </cell>
        </row>
        <row r="39">
          <cell r="D39">
            <v>2812</v>
          </cell>
          <cell r="M39">
            <v>4191</v>
          </cell>
        </row>
        <row r="40">
          <cell r="D40">
            <v>44.634920634920633</v>
          </cell>
          <cell r="M40">
            <v>44.11578947368421</v>
          </cell>
        </row>
        <row r="42">
          <cell r="D42">
            <v>54</v>
          </cell>
          <cell r="M42">
            <v>24</v>
          </cell>
        </row>
        <row r="43">
          <cell r="D43">
            <v>452</v>
          </cell>
          <cell r="M43">
            <v>66</v>
          </cell>
        </row>
        <row r="44">
          <cell r="D44">
            <v>8.3703703703703702</v>
          </cell>
          <cell r="M44">
            <v>2.75</v>
          </cell>
        </row>
        <row r="45">
          <cell r="D45">
            <v>0</v>
          </cell>
          <cell r="M45">
            <v>0</v>
          </cell>
        </row>
        <row r="47">
          <cell r="D47">
            <v>25</v>
          </cell>
          <cell r="M47">
            <v>51</v>
          </cell>
        </row>
        <row r="48">
          <cell r="D48">
            <v>510</v>
          </cell>
          <cell r="M48">
            <v>1140</v>
          </cell>
        </row>
        <row r="49">
          <cell r="D49">
            <v>20.399999999999999</v>
          </cell>
          <cell r="M49">
            <v>22.352941176470587</v>
          </cell>
        </row>
        <row r="50">
          <cell r="D50">
            <v>0</v>
          </cell>
          <cell r="M50">
            <v>0</v>
          </cell>
        </row>
        <row r="52">
          <cell r="D52">
            <v>120</v>
          </cell>
          <cell r="M52">
            <v>130</v>
          </cell>
        </row>
        <row r="53">
          <cell r="D53">
            <v>1079</v>
          </cell>
          <cell r="M53">
            <v>1131</v>
          </cell>
        </row>
        <row r="55">
          <cell r="D55">
            <v>27</v>
          </cell>
          <cell r="M55">
            <v>19</v>
          </cell>
        </row>
        <row r="56">
          <cell r="D56">
            <v>11</v>
          </cell>
          <cell r="M56">
            <v>7</v>
          </cell>
        </row>
        <row r="58">
          <cell r="D58">
            <v>456</v>
          </cell>
          <cell r="M58">
            <v>309</v>
          </cell>
        </row>
        <row r="59">
          <cell r="D59">
            <v>52</v>
          </cell>
          <cell r="M59">
            <v>34</v>
          </cell>
        </row>
        <row r="60">
          <cell r="D60">
            <v>19</v>
          </cell>
          <cell r="M60">
            <v>13</v>
          </cell>
        </row>
        <row r="61">
          <cell r="D61">
            <v>31</v>
          </cell>
          <cell r="M61">
            <v>19</v>
          </cell>
        </row>
        <row r="62">
          <cell r="D62">
            <v>2</v>
          </cell>
          <cell r="M62">
            <v>2</v>
          </cell>
        </row>
        <row r="63">
          <cell r="D63">
            <v>51</v>
          </cell>
          <cell r="M63">
            <v>29</v>
          </cell>
        </row>
        <row r="64">
          <cell r="D64">
            <v>0</v>
          </cell>
          <cell r="M64">
            <v>1</v>
          </cell>
        </row>
        <row r="65">
          <cell r="D65">
            <v>0</v>
          </cell>
          <cell r="M65">
            <v>1</v>
          </cell>
        </row>
        <row r="66">
          <cell r="D66">
            <v>0</v>
          </cell>
          <cell r="M66">
            <v>1</v>
          </cell>
        </row>
        <row r="67">
          <cell r="D67">
            <v>31</v>
          </cell>
          <cell r="M67">
            <v>24</v>
          </cell>
        </row>
        <row r="68">
          <cell r="D68">
            <v>40</v>
          </cell>
          <cell r="M68">
            <v>28</v>
          </cell>
        </row>
        <row r="69">
          <cell r="D69">
            <v>77.5</v>
          </cell>
          <cell r="M69">
            <v>85.714285714285708</v>
          </cell>
        </row>
        <row r="70">
          <cell r="D70" t="str">
            <v>33:02</v>
          </cell>
          <cell r="M70" t="str">
            <v>26:58</v>
          </cell>
        </row>
        <row r="71">
          <cell r="D71">
            <v>0</v>
          </cell>
          <cell r="M71">
            <v>27.461139896373055</v>
          </cell>
        </row>
        <row r="75">
          <cell r="A75" t="str">
            <v>Mostert</v>
          </cell>
          <cell r="C75">
            <v>167</v>
          </cell>
          <cell r="D75">
            <v>988</v>
          </cell>
          <cell r="E75">
            <v>5.9161676646706587</v>
          </cell>
          <cell r="F75">
            <v>41</v>
          </cell>
          <cell r="G75">
            <v>7</v>
          </cell>
        </row>
        <row r="76">
          <cell r="A76" t="str">
            <v>Breida</v>
          </cell>
          <cell r="C76">
            <v>129</v>
          </cell>
          <cell r="D76">
            <v>743</v>
          </cell>
          <cell r="E76">
            <v>5.7596899224806197</v>
          </cell>
          <cell r="F76">
            <v>72</v>
          </cell>
          <cell r="G76">
            <v>6</v>
          </cell>
        </row>
        <row r="77">
          <cell r="A77" t="str">
            <v>T. Coleman</v>
          </cell>
          <cell r="C77">
            <v>146</v>
          </cell>
          <cell r="D77">
            <v>584</v>
          </cell>
          <cell r="E77">
            <v>4</v>
          </cell>
          <cell r="F77">
            <v>29</v>
          </cell>
          <cell r="G77">
            <v>4</v>
          </cell>
        </row>
        <row r="78">
          <cell r="A78" t="str">
            <v>Samuel</v>
          </cell>
          <cell r="C78">
            <v>6</v>
          </cell>
          <cell r="D78">
            <v>62</v>
          </cell>
          <cell r="E78">
            <v>10.333333333333334</v>
          </cell>
          <cell r="F78">
            <v>24</v>
          </cell>
          <cell r="G78">
            <v>1</v>
          </cell>
        </row>
        <row r="79">
          <cell r="A79" t="str">
            <v>Wilson</v>
          </cell>
          <cell r="C79">
            <v>28</v>
          </cell>
          <cell r="D79">
            <v>98</v>
          </cell>
          <cell r="E79">
            <v>3.5</v>
          </cell>
          <cell r="F79">
            <v>20</v>
          </cell>
          <cell r="G79">
            <v>1</v>
          </cell>
        </row>
        <row r="80">
          <cell r="A80" t="str">
            <v>Garroppolo</v>
          </cell>
          <cell r="C80">
            <v>38</v>
          </cell>
          <cell r="D80">
            <v>-5</v>
          </cell>
          <cell r="E80">
            <v>-0.13157894736842105</v>
          </cell>
          <cell r="F80">
            <v>5</v>
          </cell>
          <cell r="G80">
            <v>0</v>
          </cell>
        </row>
        <row r="81">
          <cell r="A81" t="str">
            <v>Kittle</v>
          </cell>
          <cell r="C81">
            <v>1</v>
          </cell>
          <cell r="D81">
            <v>8</v>
          </cell>
          <cell r="E81">
            <v>8</v>
          </cell>
          <cell r="F81">
            <v>8</v>
          </cell>
          <cell r="G81">
            <v>0</v>
          </cell>
        </row>
        <row r="82">
          <cell r="A82" t="str">
            <v>Goodwin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Juszczyk</v>
          </cell>
          <cell r="C83">
            <v>4</v>
          </cell>
          <cell r="D83">
            <v>2</v>
          </cell>
          <cell r="E83">
            <v>0.5</v>
          </cell>
          <cell r="F83">
            <v>2</v>
          </cell>
          <cell r="G83">
            <v>0</v>
          </cell>
        </row>
        <row r="84">
          <cell r="A84" t="str">
            <v>James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85">
          <cell r="A85" t="str">
            <v>Mullens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94">
          <cell r="A94" t="str">
            <v>Kittle</v>
          </cell>
          <cell r="C94">
            <v>89</v>
          </cell>
          <cell r="D94">
            <v>1111</v>
          </cell>
          <cell r="E94">
            <v>12.48314606741573</v>
          </cell>
          <cell r="F94">
            <v>54</v>
          </cell>
          <cell r="G94">
            <v>12</v>
          </cell>
        </row>
        <row r="95">
          <cell r="A95" t="str">
            <v>Samuel</v>
          </cell>
          <cell r="C95">
            <v>68</v>
          </cell>
          <cell r="D95">
            <v>861</v>
          </cell>
          <cell r="E95">
            <v>12.661764705882353</v>
          </cell>
          <cell r="F95">
            <v>42</v>
          </cell>
          <cell r="G95">
            <v>6</v>
          </cell>
        </row>
        <row r="96">
          <cell r="A96" t="str">
            <v>Sanders</v>
          </cell>
          <cell r="C96">
            <v>49</v>
          </cell>
          <cell r="D96">
            <v>598</v>
          </cell>
          <cell r="E96">
            <v>12.204081632653061</v>
          </cell>
          <cell r="F96">
            <v>36</v>
          </cell>
          <cell r="G96">
            <v>3</v>
          </cell>
        </row>
        <row r="97">
          <cell r="A97" t="str">
            <v>Bourne</v>
          </cell>
          <cell r="C97">
            <v>34</v>
          </cell>
          <cell r="D97">
            <v>363</v>
          </cell>
          <cell r="E97">
            <v>10.676470588235293</v>
          </cell>
          <cell r="F97">
            <v>38</v>
          </cell>
          <cell r="G97">
            <v>0</v>
          </cell>
        </row>
        <row r="98">
          <cell r="A98" t="str">
            <v>T. Coleman</v>
          </cell>
          <cell r="C98">
            <v>24</v>
          </cell>
          <cell r="D98">
            <v>173</v>
          </cell>
          <cell r="E98">
            <v>7.208333333333333</v>
          </cell>
          <cell r="F98">
            <v>21</v>
          </cell>
          <cell r="G98">
            <v>2</v>
          </cell>
        </row>
        <row r="99">
          <cell r="A99" t="str">
            <v>Juszczyk</v>
          </cell>
          <cell r="C99">
            <v>32</v>
          </cell>
          <cell r="D99">
            <v>363</v>
          </cell>
          <cell r="E99">
            <v>11.34375</v>
          </cell>
          <cell r="F99">
            <v>47</v>
          </cell>
          <cell r="G99">
            <v>2</v>
          </cell>
        </row>
        <row r="100">
          <cell r="A100" t="str">
            <v>Breida</v>
          </cell>
          <cell r="C100">
            <v>24</v>
          </cell>
          <cell r="D100">
            <v>135</v>
          </cell>
          <cell r="E100">
            <v>5.625</v>
          </cell>
          <cell r="F100">
            <v>24</v>
          </cell>
          <cell r="G100">
            <v>3</v>
          </cell>
        </row>
        <row r="101">
          <cell r="A101" t="str">
            <v>Dwelley</v>
          </cell>
          <cell r="C101">
            <v>8</v>
          </cell>
          <cell r="D101">
            <v>34</v>
          </cell>
          <cell r="E101">
            <v>4.25</v>
          </cell>
          <cell r="F101">
            <v>12</v>
          </cell>
          <cell r="G101">
            <v>0</v>
          </cell>
        </row>
        <row r="102">
          <cell r="A102" t="str">
            <v>Mostert</v>
          </cell>
          <cell r="C102">
            <v>11</v>
          </cell>
          <cell r="D102">
            <v>168</v>
          </cell>
          <cell r="E102">
            <v>15.272727272727273</v>
          </cell>
          <cell r="F102">
            <v>39</v>
          </cell>
          <cell r="G102">
            <v>2</v>
          </cell>
        </row>
        <row r="103">
          <cell r="A103" t="str">
            <v>Goodwin</v>
          </cell>
          <cell r="C103">
            <v>12</v>
          </cell>
          <cell r="D103">
            <v>119</v>
          </cell>
          <cell r="E103">
            <v>9.9166666666666661</v>
          </cell>
          <cell r="F103">
            <v>24</v>
          </cell>
          <cell r="G103">
            <v>1</v>
          </cell>
        </row>
        <row r="104">
          <cell r="A104" t="str">
            <v>Pettis</v>
          </cell>
          <cell r="C104">
            <v>15</v>
          </cell>
          <cell r="D104">
            <v>170</v>
          </cell>
          <cell r="E104">
            <v>11.333333333333334</v>
          </cell>
          <cell r="F104">
            <v>37</v>
          </cell>
          <cell r="G104">
            <v>0</v>
          </cell>
        </row>
        <row r="105">
          <cell r="A105" t="str">
            <v>James</v>
          </cell>
          <cell r="C105">
            <v>4</v>
          </cell>
          <cell r="D105">
            <v>101</v>
          </cell>
          <cell r="E105">
            <v>25.25</v>
          </cell>
          <cell r="F105">
            <v>37</v>
          </cell>
          <cell r="G105">
            <v>0</v>
          </cell>
        </row>
        <row r="106">
          <cell r="A106" t="str">
            <v>Wilson</v>
          </cell>
          <cell r="C106">
            <v>2</v>
          </cell>
          <cell r="D106">
            <v>18</v>
          </cell>
          <cell r="E106">
            <v>9</v>
          </cell>
          <cell r="F106">
            <v>16</v>
          </cell>
          <cell r="G106">
            <v>0</v>
          </cell>
        </row>
        <row r="107">
          <cell r="A107" t="str">
            <v>Toilolo</v>
          </cell>
          <cell r="C107">
            <v>4</v>
          </cell>
          <cell r="D107">
            <v>3</v>
          </cell>
          <cell r="E107">
            <v>0.75</v>
          </cell>
          <cell r="F107">
            <v>5</v>
          </cell>
          <cell r="G107">
            <v>0</v>
          </cell>
        </row>
        <row r="116">
          <cell r="A116" t="str">
            <v>Garroppolo</v>
          </cell>
          <cell r="C116">
            <v>520</v>
          </cell>
          <cell r="D116">
            <v>376</v>
          </cell>
          <cell r="E116">
            <v>72.307692307692307</v>
          </cell>
          <cell r="F116">
            <v>4217</v>
          </cell>
          <cell r="G116">
            <v>31</v>
          </cell>
          <cell r="H116">
            <v>54</v>
          </cell>
          <cell r="I116">
            <v>10</v>
          </cell>
          <cell r="J116">
            <v>5.9615384615384617</v>
          </cell>
          <cell r="K116">
            <v>1.9230769230769231</v>
          </cell>
          <cell r="L116">
            <v>8.1096153846153847</v>
          </cell>
          <cell r="M116">
            <v>107.98878205128204</v>
          </cell>
          <cell r="N116">
            <v>29</v>
          </cell>
        </row>
        <row r="117">
          <cell r="A117" t="str">
            <v>Pettis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18">
          <cell r="A118" t="str">
            <v>Sanders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James</v>
          </cell>
          <cell r="C125">
            <v>54</v>
          </cell>
          <cell r="D125">
            <v>10</v>
          </cell>
          <cell r="E125">
            <v>452</v>
          </cell>
          <cell r="F125">
            <v>8.3703703703703702</v>
          </cell>
          <cell r="G125">
            <v>32</v>
          </cell>
          <cell r="H125">
            <v>0</v>
          </cell>
        </row>
        <row r="134">
          <cell r="A134" t="str">
            <v>James</v>
          </cell>
          <cell r="C134">
            <v>25</v>
          </cell>
          <cell r="D134">
            <v>510</v>
          </cell>
          <cell r="E134">
            <v>20.399999999999999</v>
          </cell>
          <cell r="F134">
            <v>77</v>
          </cell>
          <cell r="G134">
            <v>0</v>
          </cell>
        </row>
        <row r="135">
          <cell r="A135" t="str">
            <v>Mostert</v>
          </cell>
          <cell r="C135">
            <v>0</v>
          </cell>
          <cell r="D135">
            <v>0</v>
          </cell>
          <cell r="E135" t="e">
            <v>#DIV/0!</v>
          </cell>
          <cell r="F135">
            <v>0</v>
          </cell>
          <cell r="G135">
            <v>0</v>
          </cell>
        </row>
        <row r="146">
          <cell r="A146" t="str">
            <v>Wishnowsky</v>
          </cell>
          <cell r="C146">
            <v>63</v>
          </cell>
          <cell r="D146">
            <v>2812</v>
          </cell>
          <cell r="E146">
            <v>44.634920634920633</v>
          </cell>
          <cell r="F146">
            <v>65</v>
          </cell>
          <cell r="G146">
            <v>0</v>
          </cell>
        </row>
        <row r="153">
          <cell r="A153" t="str">
            <v>Gould</v>
          </cell>
          <cell r="C153">
            <v>40</v>
          </cell>
          <cell r="D153">
            <v>16</v>
          </cell>
          <cell r="E153">
            <v>34</v>
          </cell>
          <cell r="F153">
            <v>25</v>
          </cell>
          <cell r="G153">
            <v>73.529411764705884</v>
          </cell>
          <cell r="H153">
            <v>46</v>
          </cell>
          <cell r="I153">
            <v>43</v>
          </cell>
          <cell r="J153">
            <v>42</v>
          </cell>
          <cell r="K153">
            <v>97.674418604651152</v>
          </cell>
          <cell r="L153">
            <v>117</v>
          </cell>
        </row>
        <row r="154">
          <cell r="A154" t="str">
            <v>McLaughlin</v>
          </cell>
          <cell r="C154">
            <v>0</v>
          </cell>
          <cell r="D154">
            <v>0</v>
          </cell>
          <cell r="E154">
            <v>6</v>
          </cell>
          <cell r="F154">
            <v>6</v>
          </cell>
          <cell r="G154">
            <v>100</v>
          </cell>
          <cell r="H154">
            <v>42</v>
          </cell>
          <cell r="I154">
            <v>9</v>
          </cell>
          <cell r="J154">
            <v>9</v>
          </cell>
          <cell r="K154">
            <v>100</v>
          </cell>
          <cell r="L154">
            <v>27</v>
          </cell>
        </row>
        <row r="155">
          <cell r="A155" t="str">
            <v>Wishnowsky</v>
          </cell>
          <cell r="C155">
            <v>55</v>
          </cell>
          <cell r="D155">
            <v>27</v>
          </cell>
          <cell r="E155">
            <v>0</v>
          </cell>
          <cell r="F155">
            <v>0</v>
          </cell>
          <cell r="G155" t="e">
            <v>#DIV/0!</v>
          </cell>
          <cell r="H155">
            <v>0</v>
          </cell>
          <cell r="I155">
            <v>0</v>
          </cell>
          <cell r="J155">
            <v>0</v>
          </cell>
          <cell r="K155" t="e">
            <v>#DIV/0!</v>
          </cell>
          <cell r="L155">
            <v>0</v>
          </cell>
        </row>
        <row r="159">
          <cell r="A159" t="str">
            <v>Sherman</v>
          </cell>
          <cell r="C159">
            <v>3</v>
          </cell>
          <cell r="D159">
            <v>45</v>
          </cell>
          <cell r="E159">
            <v>15</v>
          </cell>
          <cell r="F159">
            <v>34</v>
          </cell>
          <cell r="G159">
            <v>1</v>
          </cell>
        </row>
        <row r="160">
          <cell r="A160" t="str">
            <v>K. Williams</v>
          </cell>
          <cell r="C160">
            <v>3</v>
          </cell>
          <cell r="D160">
            <v>89</v>
          </cell>
          <cell r="E160">
            <v>29.666666666666668</v>
          </cell>
          <cell r="F160">
            <v>49</v>
          </cell>
          <cell r="G160">
            <v>1</v>
          </cell>
        </row>
        <row r="161">
          <cell r="A161" t="str">
            <v>Greenlaw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Bosa</v>
          </cell>
          <cell r="C162">
            <v>1</v>
          </cell>
          <cell r="D162">
            <v>30</v>
          </cell>
          <cell r="E162">
            <v>30</v>
          </cell>
          <cell r="F162">
            <v>30</v>
          </cell>
          <cell r="G162">
            <v>0</v>
          </cell>
        </row>
        <row r="163">
          <cell r="A163" t="str">
            <v>Warner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Witherspoon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Moseley</v>
          </cell>
          <cell r="C165">
            <v>1</v>
          </cell>
          <cell r="D165">
            <v>-1</v>
          </cell>
          <cell r="E165">
            <v>-1</v>
          </cell>
          <cell r="F165">
            <v>0</v>
          </cell>
          <cell r="G165">
            <v>0</v>
          </cell>
        </row>
        <row r="166">
          <cell r="A166" t="str">
            <v>Nzeocha</v>
          </cell>
          <cell r="C166">
            <v>2</v>
          </cell>
          <cell r="D166">
            <v>-1</v>
          </cell>
          <cell r="E166">
            <v>-0.5</v>
          </cell>
          <cell r="F166">
            <v>0</v>
          </cell>
          <cell r="G166">
            <v>0</v>
          </cell>
        </row>
        <row r="167">
          <cell r="A167" t="str">
            <v>Alexander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74">
          <cell r="A174" t="str">
            <v>Armstead</v>
          </cell>
          <cell r="C174">
            <v>9.5</v>
          </cell>
        </row>
        <row r="175">
          <cell r="A175" t="str">
            <v>Bosa</v>
          </cell>
          <cell r="C175">
            <v>7</v>
          </cell>
        </row>
        <row r="176">
          <cell r="A176" t="str">
            <v>Buckner</v>
          </cell>
          <cell r="C176">
            <v>9</v>
          </cell>
        </row>
        <row r="177">
          <cell r="A177" t="str">
            <v>Ford</v>
          </cell>
          <cell r="C177">
            <v>5.5</v>
          </cell>
        </row>
        <row r="178">
          <cell r="A178" t="str">
            <v>Blair</v>
          </cell>
          <cell r="C178">
            <v>5</v>
          </cell>
        </row>
        <row r="179">
          <cell r="A179" t="str">
            <v>Warner</v>
          </cell>
          <cell r="C179">
            <v>2</v>
          </cell>
        </row>
        <row r="180">
          <cell r="A180" t="str">
            <v>Jones</v>
          </cell>
          <cell r="C180">
            <v>5</v>
          </cell>
        </row>
        <row r="181">
          <cell r="A181" t="str">
            <v>Thomas</v>
          </cell>
          <cell r="C181">
            <v>1</v>
          </cell>
        </row>
        <row r="182">
          <cell r="A182" t="str">
            <v>S. Day</v>
          </cell>
          <cell r="C182">
            <v>0</v>
          </cell>
        </row>
        <row r="183">
          <cell r="A183" t="str">
            <v>Greenlaw</v>
          </cell>
          <cell r="C183">
            <v>3.5</v>
          </cell>
        </row>
        <row r="184">
          <cell r="A184" t="str">
            <v>Ward</v>
          </cell>
          <cell r="C184">
            <v>2</v>
          </cell>
        </row>
        <row r="185">
          <cell r="A185" t="str">
            <v>K. Williams</v>
          </cell>
          <cell r="C185">
            <v>2.5</v>
          </cell>
        </row>
        <row r="186">
          <cell r="A186" t="str">
            <v>Alexander</v>
          </cell>
          <cell r="C186">
            <v>0</v>
          </cell>
        </row>
        <row r="187">
          <cell r="A187" t="str">
            <v>Tartt</v>
          </cell>
          <cell r="C1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CIN"/>
      <sheetName val="@PIT"/>
      <sheetName val="NOS"/>
      <sheetName val="@ARI"/>
      <sheetName val="LAR"/>
      <sheetName val="@CLE"/>
      <sheetName val="BAL"/>
      <sheetName val="@ATL"/>
      <sheetName val="TBB"/>
      <sheetName val="@SFO"/>
      <sheetName val="@PHI"/>
      <sheetName val="MIN"/>
      <sheetName val="@LAR"/>
      <sheetName val="@CAR"/>
      <sheetName val="ARI"/>
      <sheetName val="SFO"/>
      <sheetName val="Formula"/>
    </sheetNames>
    <sheetDataSet>
      <sheetData sheetId="0">
        <row r="6">
          <cell r="D6">
            <v>368</v>
          </cell>
          <cell r="M6">
            <v>346</v>
          </cell>
        </row>
        <row r="7">
          <cell r="D7">
            <v>140</v>
          </cell>
          <cell r="M7">
            <v>109</v>
          </cell>
        </row>
        <row r="8">
          <cell r="D8">
            <v>197</v>
          </cell>
          <cell r="M8">
            <v>185</v>
          </cell>
        </row>
        <row r="9">
          <cell r="D9">
            <v>31</v>
          </cell>
          <cell r="M9">
            <v>52</v>
          </cell>
        </row>
        <row r="11">
          <cell r="D11">
            <v>469</v>
          </cell>
          <cell r="M11">
            <v>437</v>
          </cell>
        </row>
        <row r="12">
          <cell r="D12">
            <v>2482</v>
          </cell>
          <cell r="M12">
            <v>1809</v>
          </cell>
        </row>
        <row r="13">
          <cell r="D13">
            <v>5.2921108742004268</v>
          </cell>
          <cell r="M13">
            <v>4.139588100686499</v>
          </cell>
        </row>
        <row r="15">
          <cell r="D15">
            <v>494</v>
          </cell>
          <cell r="M15">
            <v>584</v>
          </cell>
        </row>
        <row r="16">
          <cell r="D16">
            <v>354</v>
          </cell>
          <cell r="M16">
            <v>359</v>
          </cell>
        </row>
        <row r="17">
          <cell r="D17">
            <v>71.659919028340084</v>
          </cell>
          <cell r="M17">
            <v>61.472602739726021</v>
          </cell>
        </row>
        <row r="18">
          <cell r="D18">
            <v>4591</v>
          </cell>
          <cell r="M18">
            <v>4088</v>
          </cell>
        </row>
        <row r="19">
          <cell r="D19">
            <v>58</v>
          </cell>
          <cell r="M19">
            <v>23</v>
          </cell>
        </row>
        <row r="20">
          <cell r="D20">
            <v>351</v>
          </cell>
          <cell r="M20">
            <v>153</v>
          </cell>
        </row>
        <row r="21">
          <cell r="D21">
            <v>4240</v>
          </cell>
          <cell r="M21">
            <v>3935</v>
          </cell>
        </row>
        <row r="22">
          <cell r="D22">
            <v>7.6811594202898554</v>
          </cell>
          <cell r="M22">
            <v>6.4827018121911042</v>
          </cell>
        </row>
        <row r="23">
          <cell r="D23">
            <v>12.968926553672317</v>
          </cell>
          <cell r="M23">
            <v>11.387186629526463</v>
          </cell>
        </row>
        <row r="26">
          <cell r="D26">
            <v>6722</v>
          </cell>
          <cell r="M26">
            <v>5744</v>
          </cell>
        </row>
        <row r="27">
          <cell r="D27">
            <v>36.923534662302885</v>
          </cell>
          <cell r="M27">
            <v>31.493732590529248</v>
          </cell>
        </row>
        <row r="28">
          <cell r="D28">
            <v>63.076465337697115</v>
          </cell>
          <cell r="M28">
            <v>68.506267409470752</v>
          </cell>
        </row>
        <row r="30">
          <cell r="D30">
            <v>1021</v>
          </cell>
          <cell r="M30">
            <v>1044</v>
          </cell>
        </row>
        <row r="31">
          <cell r="D31">
            <v>6.5837414299706172</v>
          </cell>
          <cell r="M31">
            <v>5.5019157088122608</v>
          </cell>
        </row>
        <row r="34">
          <cell r="D34">
            <v>2</v>
          </cell>
          <cell r="M34">
            <v>10</v>
          </cell>
        </row>
        <row r="35">
          <cell r="D35">
            <v>44</v>
          </cell>
          <cell r="M35">
            <v>69</v>
          </cell>
        </row>
        <row r="36">
          <cell r="D36">
            <v>1</v>
          </cell>
          <cell r="M36">
            <v>1</v>
          </cell>
        </row>
        <row r="38">
          <cell r="D38">
            <v>76</v>
          </cell>
          <cell r="M38">
            <v>86</v>
          </cell>
        </row>
        <row r="39">
          <cell r="D39">
            <v>3240</v>
          </cell>
          <cell r="M39">
            <v>3822</v>
          </cell>
        </row>
        <row r="40">
          <cell r="D40">
            <v>42.631578947368418</v>
          </cell>
          <cell r="M40">
            <v>44.441860465116278</v>
          </cell>
        </row>
        <row r="42">
          <cell r="D42">
            <v>28</v>
          </cell>
          <cell r="M42">
            <v>35</v>
          </cell>
        </row>
        <row r="43">
          <cell r="D43">
            <v>206</v>
          </cell>
          <cell r="M43">
            <v>314</v>
          </cell>
        </row>
        <row r="44">
          <cell r="D44">
            <v>7.3571428571428568</v>
          </cell>
          <cell r="M44">
            <v>8.9714285714285715</v>
          </cell>
        </row>
        <row r="45">
          <cell r="D45">
            <v>0</v>
          </cell>
          <cell r="M45">
            <v>0</v>
          </cell>
        </row>
        <row r="47">
          <cell r="D47">
            <v>27</v>
          </cell>
          <cell r="M47">
            <v>25</v>
          </cell>
        </row>
        <row r="48">
          <cell r="D48">
            <v>527</v>
          </cell>
          <cell r="M48">
            <v>584</v>
          </cell>
        </row>
        <row r="49">
          <cell r="D49">
            <v>19.518518518518519</v>
          </cell>
          <cell r="M49">
            <v>23.36</v>
          </cell>
        </row>
        <row r="50">
          <cell r="D50">
            <v>0</v>
          </cell>
          <cell r="M50">
            <v>0</v>
          </cell>
        </row>
        <row r="52">
          <cell r="D52">
            <v>122</v>
          </cell>
          <cell r="M52">
            <v>120</v>
          </cell>
        </row>
        <row r="53">
          <cell r="D53">
            <v>927</v>
          </cell>
          <cell r="M53">
            <v>1066</v>
          </cell>
        </row>
        <row r="55">
          <cell r="D55">
            <v>26</v>
          </cell>
          <cell r="M55">
            <v>25</v>
          </cell>
        </row>
        <row r="56">
          <cell r="D56">
            <v>10</v>
          </cell>
          <cell r="M56">
            <v>9</v>
          </cell>
        </row>
        <row r="58">
          <cell r="D58">
            <v>440</v>
          </cell>
          <cell r="M58">
            <v>322</v>
          </cell>
        </row>
        <row r="59">
          <cell r="D59">
            <v>55</v>
          </cell>
          <cell r="M59">
            <v>33</v>
          </cell>
        </row>
        <row r="60">
          <cell r="D60">
            <v>16</v>
          </cell>
          <cell r="M60">
            <v>12</v>
          </cell>
        </row>
        <row r="61">
          <cell r="D61">
            <v>38</v>
          </cell>
          <cell r="M61">
            <v>19</v>
          </cell>
        </row>
        <row r="62">
          <cell r="D62">
            <v>1</v>
          </cell>
          <cell r="M62">
            <v>2</v>
          </cell>
        </row>
        <row r="63">
          <cell r="D63">
            <v>45</v>
          </cell>
          <cell r="M63">
            <v>31</v>
          </cell>
        </row>
        <row r="64">
          <cell r="D64">
            <v>0</v>
          </cell>
          <cell r="M64">
            <v>0</v>
          </cell>
        </row>
        <row r="65">
          <cell r="D65">
            <v>4</v>
          </cell>
          <cell r="M65">
            <v>0</v>
          </cell>
        </row>
        <row r="66">
          <cell r="D66">
            <v>1</v>
          </cell>
          <cell r="M66">
            <v>3</v>
          </cell>
        </row>
        <row r="67">
          <cell r="D67">
            <v>21</v>
          </cell>
          <cell r="M67">
            <v>29</v>
          </cell>
        </row>
        <row r="68">
          <cell r="D68">
            <v>30</v>
          </cell>
          <cell r="M68">
            <v>38</v>
          </cell>
        </row>
        <row r="69">
          <cell r="D69">
            <v>70</v>
          </cell>
          <cell r="M69">
            <v>76.31578947368422</v>
          </cell>
        </row>
        <row r="70">
          <cell r="D70" t="str">
            <v>29:39</v>
          </cell>
          <cell r="M70" t="str">
            <v>30:21</v>
          </cell>
        </row>
        <row r="71">
          <cell r="D71">
            <v>0</v>
          </cell>
          <cell r="M71">
            <v>34.579439252336449</v>
          </cell>
        </row>
        <row r="75">
          <cell r="A75" t="str">
            <v>Carson</v>
          </cell>
          <cell r="C75">
            <v>274</v>
          </cell>
          <cell r="D75">
            <v>1575</v>
          </cell>
          <cell r="E75">
            <v>5.7481751824817522</v>
          </cell>
          <cell r="F75">
            <v>59</v>
          </cell>
          <cell r="G75">
            <v>10</v>
          </cell>
        </row>
        <row r="76">
          <cell r="A76" t="str">
            <v>Penny</v>
          </cell>
          <cell r="C76">
            <v>61</v>
          </cell>
          <cell r="D76">
            <v>476</v>
          </cell>
          <cell r="E76">
            <v>7.8032786885245899</v>
          </cell>
          <cell r="F76">
            <v>50</v>
          </cell>
          <cell r="G76">
            <v>3</v>
          </cell>
        </row>
        <row r="77">
          <cell r="A77" t="str">
            <v>Wilson</v>
          </cell>
          <cell r="C77">
            <v>76</v>
          </cell>
          <cell r="D77">
            <v>184</v>
          </cell>
          <cell r="E77">
            <v>2.4210526315789473</v>
          </cell>
          <cell r="F77">
            <v>26</v>
          </cell>
          <cell r="G77">
            <v>2</v>
          </cell>
        </row>
        <row r="78">
          <cell r="A78" t="str">
            <v>Homer</v>
          </cell>
          <cell r="C78">
            <v>19</v>
          </cell>
          <cell r="D78">
            <v>125</v>
          </cell>
          <cell r="E78">
            <v>6.5789473684210522</v>
          </cell>
          <cell r="F78">
            <v>26</v>
          </cell>
          <cell r="G78">
            <v>1</v>
          </cell>
        </row>
        <row r="79">
          <cell r="A79" t="str">
            <v>Prosise</v>
          </cell>
          <cell r="C79">
            <v>10</v>
          </cell>
          <cell r="D79">
            <v>35</v>
          </cell>
          <cell r="E79">
            <v>3.5</v>
          </cell>
          <cell r="F79">
            <v>12</v>
          </cell>
          <cell r="G79">
            <v>0</v>
          </cell>
        </row>
        <row r="80">
          <cell r="A80" t="str">
            <v>Lynch</v>
          </cell>
          <cell r="C80">
            <v>21</v>
          </cell>
          <cell r="D80">
            <v>48</v>
          </cell>
          <cell r="E80">
            <v>2.2857142857142856</v>
          </cell>
          <cell r="F80">
            <v>8</v>
          </cell>
          <cell r="G80">
            <v>0</v>
          </cell>
        </row>
        <row r="81">
          <cell r="A81" t="str">
            <v>Moore</v>
          </cell>
          <cell r="C81">
            <v>1</v>
          </cell>
          <cell r="D81">
            <v>21</v>
          </cell>
          <cell r="E81">
            <v>21</v>
          </cell>
          <cell r="F81">
            <v>21</v>
          </cell>
          <cell r="G81">
            <v>0</v>
          </cell>
        </row>
        <row r="82">
          <cell r="A82" t="str">
            <v>Metclaf</v>
          </cell>
          <cell r="C82">
            <v>1</v>
          </cell>
          <cell r="D82">
            <v>7</v>
          </cell>
          <cell r="E82">
            <v>7</v>
          </cell>
          <cell r="F82">
            <v>7</v>
          </cell>
          <cell r="G82">
            <v>0</v>
          </cell>
        </row>
        <row r="83">
          <cell r="A83" t="str">
            <v>Dissly</v>
          </cell>
          <cell r="C83">
            <v>2</v>
          </cell>
          <cell r="D83">
            <v>8</v>
          </cell>
          <cell r="E83">
            <v>4</v>
          </cell>
          <cell r="F83">
            <v>8</v>
          </cell>
          <cell r="G83">
            <v>0</v>
          </cell>
        </row>
        <row r="84">
          <cell r="A84" t="str">
            <v>Lockett</v>
          </cell>
          <cell r="C84">
            <v>4</v>
          </cell>
          <cell r="D84">
            <v>3</v>
          </cell>
          <cell r="E84">
            <v>0.75</v>
          </cell>
          <cell r="F84">
            <v>4</v>
          </cell>
          <cell r="G84">
            <v>0</v>
          </cell>
        </row>
        <row r="94">
          <cell r="A94" t="str">
            <v>Lockett</v>
          </cell>
          <cell r="C94">
            <v>77</v>
          </cell>
          <cell r="D94">
            <v>1035</v>
          </cell>
          <cell r="E94">
            <v>13.441558441558442</v>
          </cell>
          <cell r="F94">
            <v>52</v>
          </cell>
          <cell r="G94">
            <v>7</v>
          </cell>
        </row>
        <row r="95">
          <cell r="A95" t="str">
            <v>Metcalf</v>
          </cell>
          <cell r="C95">
            <v>73</v>
          </cell>
          <cell r="D95">
            <v>1240</v>
          </cell>
          <cell r="E95">
            <v>16.986301369863014</v>
          </cell>
          <cell r="F95">
            <v>93</v>
          </cell>
          <cell r="G95">
            <v>9</v>
          </cell>
        </row>
        <row r="96">
          <cell r="A96" t="str">
            <v>Hollister</v>
          </cell>
          <cell r="C96">
            <v>45</v>
          </cell>
          <cell r="D96">
            <v>379</v>
          </cell>
          <cell r="E96">
            <v>8.4222222222222225</v>
          </cell>
          <cell r="F96">
            <v>34</v>
          </cell>
          <cell r="G96">
            <v>6</v>
          </cell>
        </row>
        <row r="97">
          <cell r="A97" t="str">
            <v>Carson</v>
          </cell>
          <cell r="C97">
            <v>34</v>
          </cell>
          <cell r="D97">
            <v>271</v>
          </cell>
          <cell r="E97">
            <v>7.9705882352941178</v>
          </cell>
          <cell r="F97">
            <v>34</v>
          </cell>
          <cell r="G97">
            <v>1</v>
          </cell>
        </row>
        <row r="98">
          <cell r="A98" t="str">
            <v>Gordon</v>
          </cell>
          <cell r="C98">
            <v>8</v>
          </cell>
          <cell r="D98">
            <v>211</v>
          </cell>
          <cell r="E98">
            <v>26.375</v>
          </cell>
          <cell r="F98">
            <v>42</v>
          </cell>
          <cell r="G98">
            <v>2</v>
          </cell>
        </row>
        <row r="99">
          <cell r="A99" t="str">
            <v>Dissly</v>
          </cell>
          <cell r="C99">
            <v>18</v>
          </cell>
          <cell r="D99">
            <v>240</v>
          </cell>
          <cell r="E99">
            <v>13.333333333333334</v>
          </cell>
          <cell r="F99">
            <v>38</v>
          </cell>
          <cell r="G99">
            <v>2</v>
          </cell>
        </row>
        <row r="100">
          <cell r="A100" t="str">
            <v>Moore</v>
          </cell>
          <cell r="C100">
            <v>12</v>
          </cell>
          <cell r="D100">
            <v>219</v>
          </cell>
          <cell r="E100">
            <v>18.25</v>
          </cell>
          <cell r="F100">
            <v>56</v>
          </cell>
          <cell r="G100">
            <v>1</v>
          </cell>
        </row>
        <row r="101">
          <cell r="A101" t="str">
            <v>J. Brown</v>
          </cell>
          <cell r="C101">
            <v>15</v>
          </cell>
          <cell r="D101">
            <v>195</v>
          </cell>
          <cell r="E101">
            <v>13</v>
          </cell>
          <cell r="F101">
            <v>48</v>
          </cell>
          <cell r="G101">
            <v>0</v>
          </cell>
        </row>
        <row r="102">
          <cell r="A102" t="str">
            <v>M. Turner</v>
          </cell>
          <cell r="C102">
            <v>23</v>
          </cell>
          <cell r="D102">
            <v>374</v>
          </cell>
          <cell r="E102">
            <v>16.260869565217391</v>
          </cell>
          <cell r="F102">
            <v>80</v>
          </cell>
          <cell r="G102">
            <v>4</v>
          </cell>
        </row>
        <row r="103">
          <cell r="A103" t="str">
            <v>Homer</v>
          </cell>
          <cell r="C103">
            <v>13</v>
          </cell>
          <cell r="D103">
            <v>120</v>
          </cell>
          <cell r="E103">
            <v>9.2307692307692299</v>
          </cell>
          <cell r="F103">
            <v>36</v>
          </cell>
          <cell r="G103">
            <v>2</v>
          </cell>
        </row>
        <row r="104">
          <cell r="A104" t="str">
            <v>Prosise</v>
          </cell>
          <cell r="C104">
            <v>16</v>
          </cell>
          <cell r="D104">
            <v>148</v>
          </cell>
          <cell r="E104">
            <v>9.25</v>
          </cell>
          <cell r="F104">
            <v>34</v>
          </cell>
          <cell r="G104">
            <v>1</v>
          </cell>
        </row>
        <row r="105">
          <cell r="A105" t="str">
            <v>Penny</v>
          </cell>
          <cell r="C105">
            <v>4</v>
          </cell>
          <cell r="D105">
            <v>7</v>
          </cell>
          <cell r="E105">
            <v>1.75</v>
          </cell>
          <cell r="F105">
            <v>5</v>
          </cell>
          <cell r="G105">
            <v>0</v>
          </cell>
        </row>
        <row r="106">
          <cell r="A106" t="str">
            <v>Willson</v>
          </cell>
          <cell r="C106">
            <v>10</v>
          </cell>
          <cell r="D106">
            <v>95</v>
          </cell>
          <cell r="E106">
            <v>9.5</v>
          </cell>
          <cell r="F106">
            <v>18</v>
          </cell>
          <cell r="G106">
            <v>2</v>
          </cell>
        </row>
        <row r="107">
          <cell r="A107" t="str">
            <v>Vannett</v>
          </cell>
          <cell r="C107">
            <v>5</v>
          </cell>
          <cell r="D107">
            <v>52</v>
          </cell>
          <cell r="E107">
            <v>10.4</v>
          </cell>
          <cell r="F107">
            <v>19</v>
          </cell>
          <cell r="G107">
            <v>1</v>
          </cell>
        </row>
        <row r="108">
          <cell r="A108" t="str">
            <v>Bellore</v>
          </cell>
          <cell r="C108">
            <v>1</v>
          </cell>
          <cell r="D108">
            <v>5</v>
          </cell>
          <cell r="E108">
            <v>5</v>
          </cell>
          <cell r="F108">
            <v>5</v>
          </cell>
          <cell r="G108">
            <v>0</v>
          </cell>
        </row>
        <row r="109">
          <cell r="A109" t="str">
            <v>Ursua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Swoopes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6">
          <cell r="A116" t="str">
            <v>Wilson</v>
          </cell>
          <cell r="C116">
            <v>494</v>
          </cell>
          <cell r="D116">
            <v>354</v>
          </cell>
          <cell r="E116">
            <v>71.659919028340084</v>
          </cell>
          <cell r="F116">
            <v>4591</v>
          </cell>
          <cell r="G116">
            <v>38</v>
          </cell>
          <cell r="H116">
            <v>93</v>
          </cell>
          <cell r="I116">
            <v>2</v>
          </cell>
          <cell r="J116">
            <v>7.6923076923076925</v>
          </cell>
          <cell r="K116">
            <v>0.40485829959514169</v>
          </cell>
          <cell r="L116">
            <v>9.2935222672064786</v>
          </cell>
          <cell r="M116">
            <v>124.4770580296896</v>
          </cell>
          <cell r="N116">
            <v>58</v>
          </cell>
        </row>
        <row r="117">
          <cell r="A117" t="str">
            <v>Gordon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25">
          <cell r="A125" t="str">
            <v>Lockett</v>
          </cell>
          <cell r="C125">
            <v>21</v>
          </cell>
          <cell r="D125">
            <v>7</v>
          </cell>
          <cell r="E125">
            <v>129</v>
          </cell>
          <cell r="F125">
            <v>6.1428571428571432</v>
          </cell>
          <cell r="G125">
            <v>20</v>
          </cell>
          <cell r="H125">
            <v>0</v>
          </cell>
        </row>
        <row r="126">
          <cell r="A126" t="str">
            <v>Moore</v>
          </cell>
          <cell r="C126">
            <v>7</v>
          </cell>
          <cell r="D126">
            <v>9</v>
          </cell>
          <cell r="E126">
            <v>77</v>
          </cell>
          <cell r="F126">
            <v>11</v>
          </cell>
          <cell r="G126">
            <v>28</v>
          </cell>
          <cell r="H126">
            <v>0</v>
          </cell>
        </row>
        <row r="134">
          <cell r="A134" t="str">
            <v>Lockett</v>
          </cell>
          <cell r="C134">
            <v>20</v>
          </cell>
          <cell r="D134">
            <v>381</v>
          </cell>
          <cell r="E134">
            <v>19.05</v>
          </cell>
          <cell r="F134">
            <v>39</v>
          </cell>
          <cell r="G134">
            <v>0</v>
          </cell>
        </row>
        <row r="135">
          <cell r="A135" t="str">
            <v>Homer</v>
          </cell>
          <cell r="C135">
            <v>6</v>
          </cell>
          <cell r="D135">
            <v>135</v>
          </cell>
          <cell r="E135">
            <v>22.5</v>
          </cell>
          <cell r="F135">
            <v>26</v>
          </cell>
          <cell r="G135">
            <v>0</v>
          </cell>
        </row>
        <row r="136">
          <cell r="A136" t="str">
            <v>Penny</v>
          </cell>
          <cell r="C136">
            <v>1</v>
          </cell>
          <cell r="D136">
            <v>11</v>
          </cell>
          <cell r="E136">
            <v>11</v>
          </cell>
          <cell r="F136">
            <v>11</v>
          </cell>
          <cell r="G136">
            <v>0</v>
          </cell>
        </row>
        <row r="146">
          <cell r="A146" t="str">
            <v>M. Dickson</v>
          </cell>
          <cell r="C146">
            <v>76</v>
          </cell>
          <cell r="D146">
            <v>3240</v>
          </cell>
          <cell r="E146">
            <v>42.631578947368418</v>
          </cell>
          <cell r="F146">
            <v>54</v>
          </cell>
          <cell r="G146">
            <v>0</v>
          </cell>
        </row>
        <row r="153">
          <cell r="A153" t="str">
            <v>Myers</v>
          </cell>
          <cell r="C153">
            <v>89</v>
          </cell>
          <cell r="D153">
            <v>64</v>
          </cell>
          <cell r="E153">
            <v>30</v>
          </cell>
          <cell r="F153">
            <v>21</v>
          </cell>
          <cell r="G153">
            <v>70</v>
          </cell>
          <cell r="H153">
            <v>52</v>
          </cell>
          <cell r="I153">
            <v>52</v>
          </cell>
          <cell r="J153">
            <v>45</v>
          </cell>
          <cell r="K153">
            <v>86.538461538461547</v>
          </cell>
          <cell r="L153">
            <v>108</v>
          </cell>
        </row>
        <row r="159">
          <cell r="A159" t="str">
            <v>Diggs</v>
          </cell>
          <cell r="C159">
            <v>2</v>
          </cell>
          <cell r="D159">
            <v>62</v>
          </cell>
          <cell r="E159">
            <v>31</v>
          </cell>
          <cell r="F159">
            <v>55</v>
          </cell>
          <cell r="G159">
            <v>1</v>
          </cell>
        </row>
        <row r="160">
          <cell r="A160" t="str">
            <v>K. Wright</v>
          </cell>
          <cell r="C160">
            <v>1</v>
          </cell>
          <cell r="D160">
            <v>-1</v>
          </cell>
          <cell r="E160">
            <v>-1</v>
          </cell>
          <cell r="F160">
            <v>0</v>
          </cell>
          <cell r="G160">
            <v>0</v>
          </cell>
        </row>
        <row r="161">
          <cell r="A161" t="str">
            <v>Flowers</v>
          </cell>
          <cell r="C161">
            <v>2</v>
          </cell>
          <cell r="D161">
            <v>-1</v>
          </cell>
          <cell r="E161">
            <v>-0.5</v>
          </cell>
          <cell r="F161">
            <v>0</v>
          </cell>
          <cell r="G161">
            <v>0</v>
          </cell>
        </row>
        <row r="162">
          <cell r="A162" t="str">
            <v>T. Thomspon</v>
          </cell>
          <cell r="C162">
            <v>1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McDougald</v>
          </cell>
          <cell r="C163">
            <v>2</v>
          </cell>
          <cell r="D163">
            <v>4</v>
          </cell>
          <cell r="E163">
            <v>2</v>
          </cell>
          <cell r="F163">
            <v>4</v>
          </cell>
          <cell r="G163">
            <v>0</v>
          </cell>
        </row>
        <row r="164">
          <cell r="A164" t="str">
            <v>Clowney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Wagner</v>
          </cell>
          <cell r="C165">
            <v>2</v>
          </cell>
          <cell r="D165">
            <v>5</v>
          </cell>
          <cell r="E165">
            <v>2.5</v>
          </cell>
          <cell r="F165">
            <v>5</v>
          </cell>
          <cell r="G165">
            <v>0</v>
          </cell>
        </row>
        <row r="166">
          <cell r="A166" t="str">
            <v>Kendricks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74">
          <cell r="A174" t="str">
            <v>Green</v>
          </cell>
          <cell r="C174">
            <v>4.5</v>
          </cell>
        </row>
        <row r="175">
          <cell r="A175" t="str">
            <v>Jefferson</v>
          </cell>
          <cell r="C175">
            <v>4</v>
          </cell>
        </row>
        <row r="176">
          <cell r="A176" t="str">
            <v>Clowney</v>
          </cell>
          <cell r="C176">
            <v>2</v>
          </cell>
        </row>
        <row r="177">
          <cell r="A177" t="str">
            <v>Kendricks</v>
          </cell>
          <cell r="C177">
            <v>4</v>
          </cell>
        </row>
        <row r="178">
          <cell r="A178" t="str">
            <v>Wagner</v>
          </cell>
          <cell r="C178">
            <v>3</v>
          </cell>
        </row>
        <row r="179">
          <cell r="A179" t="str">
            <v>Ansah</v>
          </cell>
          <cell r="C179">
            <v>3</v>
          </cell>
        </row>
        <row r="180">
          <cell r="A180" t="str">
            <v>Flowers</v>
          </cell>
          <cell r="C180">
            <v>0</v>
          </cell>
        </row>
        <row r="181">
          <cell r="A181" t="str">
            <v>Jackson</v>
          </cell>
          <cell r="C181">
            <v>1.5</v>
          </cell>
        </row>
        <row r="182">
          <cell r="A182" t="str">
            <v>J. Reed</v>
          </cell>
          <cell r="C182">
            <v>0</v>
          </cell>
        </row>
        <row r="183">
          <cell r="A183" t="str">
            <v>Woods</v>
          </cell>
          <cell r="C183">
            <v>0</v>
          </cell>
        </row>
        <row r="184">
          <cell r="A184" t="str">
            <v>Ford</v>
          </cell>
          <cell r="C184">
            <v>0</v>
          </cell>
        </row>
        <row r="185">
          <cell r="A185" t="str">
            <v>McDougald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SFO"/>
      <sheetName val="@CAR"/>
      <sheetName val="NYG"/>
      <sheetName val="@LAR"/>
      <sheetName val="@NOS"/>
      <sheetName val="CAR"/>
      <sheetName val="@TEN"/>
      <sheetName val="@SEA"/>
      <sheetName val="ARI"/>
      <sheetName val="NOS"/>
      <sheetName val="@ATL"/>
      <sheetName val="@JAC"/>
      <sheetName val="IND"/>
      <sheetName val="@DET"/>
      <sheetName val="HOU"/>
      <sheetName val="ATL"/>
      <sheetName val="WildCard"/>
      <sheetName val="Divisional"/>
      <sheetName val="Formula"/>
    </sheetNames>
    <sheetDataSet>
      <sheetData sheetId="0">
        <row r="6">
          <cell r="D6">
            <v>357</v>
          </cell>
          <cell r="M6">
            <v>350</v>
          </cell>
        </row>
        <row r="7">
          <cell r="D7">
            <v>100</v>
          </cell>
          <cell r="M7">
            <v>114</v>
          </cell>
        </row>
        <row r="8">
          <cell r="D8">
            <v>205</v>
          </cell>
          <cell r="M8">
            <v>186</v>
          </cell>
        </row>
        <row r="9">
          <cell r="D9">
            <v>52</v>
          </cell>
          <cell r="M9">
            <v>50</v>
          </cell>
        </row>
        <row r="11">
          <cell r="D11">
            <v>421</v>
          </cell>
          <cell r="M11">
            <v>408</v>
          </cell>
        </row>
        <row r="12">
          <cell r="D12">
            <v>1655</v>
          </cell>
          <cell r="M12">
            <v>1774</v>
          </cell>
        </row>
        <row r="13">
          <cell r="D13">
            <v>3.9311163895486936</v>
          </cell>
          <cell r="M13">
            <v>4.3480392156862742</v>
          </cell>
        </row>
        <row r="15">
          <cell r="D15">
            <v>599</v>
          </cell>
          <cell r="M15">
            <v>598</v>
          </cell>
        </row>
        <row r="16">
          <cell r="D16">
            <v>395</v>
          </cell>
          <cell r="M16">
            <v>383</v>
          </cell>
        </row>
        <row r="17">
          <cell r="D17">
            <v>65.943238731218699</v>
          </cell>
          <cell r="M17">
            <v>64.046822742474916</v>
          </cell>
        </row>
        <row r="18">
          <cell r="D18">
            <v>5360</v>
          </cell>
          <cell r="M18">
            <v>4052</v>
          </cell>
        </row>
        <row r="19">
          <cell r="D19">
            <v>46</v>
          </cell>
          <cell r="M19">
            <v>31</v>
          </cell>
        </row>
        <row r="20">
          <cell r="D20">
            <v>268</v>
          </cell>
          <cell r="M20">
            <v>182</v>
          </cell>
        </row>
        <row r="21">
          <cell r="D21">
            <v>5092</v>
          </cell>
          <cell r="M21">
            <v>3870</v>
          </cell>
        </row>
        <row r="22">
          <cell r="D22">
            <v>7.8945736434108529</v>
          </cell>
          <cell r="M22">
            <v>6.1526232114467412</v>
          </cell>
        </row>
        <row r="23">
          <cell r="D23">
            <v>13.569620253164556</v>
          </cell>
          <cell r="M23">
            <v>10.579634464751958</v>
          </cell>
        </row>
        <row r="26">
          <cell r="D26">
            <v>6747</v>
          </cell>
          <cell r="M26">
            <v>5644</v>
          </cell>
        </row>
        <row r="27">
          <cell r="D27">
            <v>24.529420483177709</v>
          </cell>
          <cell r="M27">
            <v>31.431608788093552</v>
          </cell>
        </row>
        <row r="28">
          <cell r="D28">
            <v>75.470579516822283</v>
          </cell>
          <cell r="M28">
            <v>68.568391211906459</v>
          </cell>
        </row>
        <row r="30">
          <cell r="D30">
            <v>1066</v>
          </cell>
          <cell r="M30">
            <v>1037</v>
          </cell>
        </row>
        <row r="31">
          <cell r="D31">
            <v>6.3292682926829267</v>
          </cell>
          <cell r="M31">
            <v>5.442622950819672</v>
          </cell>
        </row>
        <row r="34">
          <cell r="D34">
            <v>23</v>
          </cell>
          <cell r="M34">
            <v>9</v>
          </cell>
        </row>
        <row r="35">
          <cell r="D35">
            <v>314</v>
          </cell>
          <cell r="M35">
            <v>101</v>
          </cell>
        </row>
        <row r="36">
          <cell r="D36">
            <v>4</v>
          </cell>
          <cell r="M36">
            <v>3</v>
          </cell>
        </row>
        <row r="38">
          <cell r="D38">
            <v>78</v>
          </cell>
          <cell r="M38">
            <v>84</v>
          </cell>
        </row>
        <row r="39">
          <cell r="D39">
            <v>3304</v>
          </cell>
          <cell r="M39">
            <v>3608</v>
          </cell>
        </row>
        <row r="40">
          <cell r="D40">
            <v>42.358974358974358</v>
          </cell>
          <cell r="M40">
            <v>42.952380952380949</v>
          </cell>
        </row>
        <row r="42">
          <cell r="D42">
            <v>42</v>
          </cell>
          <cell r="M42">
            <v>38</v>
          </cell>
        </row>
        <row r="43">
          <cell r="D43">
            <v>281</v>
          </cell>
          <cell r="M43">
            <v>545</v>
          </cell>
        </row>
        <row r="44">
          <cell r="D44">
            <v>6.6904761904761907</v>
          </cell>
          <cell r="M44">
            <v>14.342105263157896</v>
          </cell>
        </row>
        <row r="45">
          <cell r="D45">
            <v>0</v>
          </cell>
          <cell r="M45">
            <v>3</v>
          </cell>
        </row>
        <row r="47">
          <cell r="D47">
            <v>37</v>
          </cell>
          <cell r="M47">
            <v>30</v>
          </cell>
        </row>
        <row r="48">
          <cell r="D48">
            <v>657</v>
          </cell>
          <cell r="M48">
            <v>581</v>
          </cell>
        </row>
        <row r="49">
          <cell r="D49">
            <v>17.756756756756758</v>
          </cell>
          <cell r="M49">
            <v>19.366666666666667</v>
          </cell>
        </row>
        <row r="50">
          <cell r="D50">
            <v>0</v>
          </cell>
          <cell r="M50">
            <v>0</v>
          </cell>
        </row>
        <row r="52">
          <cell r="D52">
            <v>162</v>
          </cell>
          <cell r="M52">
            <v>142</v>
          </cell>
        </row>
        <row r="53">
          <cell r="D53">
            <v>1358</v>
          </cell>
          <cell r="M53">
            <v>1262</v>
          </cell>
        </row>
        <row r="55">
          <cell r="D55">
            <v>25</v>
          </cell>
          <cell r="M55">
            <v>24</v>
          </cell>
        </row>
        <row r="56">
          <cell r="D56">
            <v>9</v>
          </cell>
          <cell r="M56">
            <v>14</v>
          </cell>
        </row>
        <row r="58">
          <cell r="D58">
            <v>479</v>
          </cell>
          <cell r="M58">
            <v>429</v>
          </cell>
        </row>
        <row r="59">
          <cell r="D59">
            <v>57</v>
          </cell>
          <cell r="M59">
            <v>49</v>
          </cell>
        </row>
        <row r="60">
          <cell r="D60">
            <v>19</v>
          </cell>
          <cell r="M60">
            <v>14</v>
          </cell>
        </row>
        <row r="61">
          <cell r="D61">
            <v>34</v>
          </cell>
          <cell r="M61">
            <v>25</v>
          </cell>
        </row>
        <row r="62">
          <cell r="D62">
            <v>4</v>
          </cell>
          <cell r="M62">
            <v>8</v>
          </cell>
        </row>
        <row r="63">
          <cell r="D63">
            <v>54</v>
          </cell>
          <cell r="M63">
            <v>45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27</v>
          </cell>
          <cell r="M67">
            <v>30</v>
          </cell>
        </row>
        <row r="68">
          <cell r="D68">
            <v>35</v>
          </cell>
          <cell r="M68">
            <v>37</v>
          </cell>
        </row>
        <row r="69">
          <cell r="D69">
            <v>77.142857142857153</v>
          </cell>
          <cell r="M69">
            <v>81.081081081081081</v>
          </cell>
        </row>
        <row r="70">
          <cell r="D70" t="str">
            <v>30:20</v>
          </cell>
          <cell r="M70" t="str">
            <v>29:40</v>
          </cell>
        </row>
        <row r="71">
          <cell r="D71">
            <v>0</v>
          </cell>
          <cell r="M71">
            <v>30.5</v>
          </cell>
        </row>
        <row r="75">
          <cell r="A75" t="str">
            <v>Jones</v>
          </cell>
          <cell r="C75">
            <v>195</v>
          </cell>
          <cell r="D75">
            <v>852</v>
          </cell>
          <cell r="E75">
            <v>4.3692307692307688</v>
          </cell>
          <cell r="F75">
            <v>49</v>
          </cell>
          <cell r="G75">
            <v>8</v>
          </cell>
        </row>
        <row r="76">
          <cell r="A76" t="str">
            <v>Barber</v>
          </cell>
          <cell r="C76">
            <v>155</v>
          </cell>
          <cell r="D76">
            <v>551</v>
          </cell>
          <cell r="E76">
            <v>3.5548387096774192</v>
          </cell>
          <cell r="F76">
            <v>25</v>
          </cell>
          <cell r="G76">
            <v>8</v>
          </cell>
        </row>
        <row r="77">
          <cell r="A77" t="str">
            <v>Winston</v>
          </cell>
          <cell r="C77">
            <v>51</v>
          </cell>
          <cell r="D77">
            <v>190</v>
          </cell>
          <cell r="E77">
            <v>3.7254901960784315</v>
          </cell>
          <cell r="F77">
            <v>27</v>
          </cell>
          <cell r="G77">
            <v>2</v>
          </cell>
        </row>
        <row r="78">
          <cell r="A78" t="str">
            <v>Ogunbowale</v>
          </cell>
          <cell r="C78">
            <v>13</v>
          </cell>
          <cell r="D78">
            <v>42</v>
          </cell>
          <cell r="E78">
            <v>3.2307692307692308</v>
          </cell>
          <cell r="F78">
            <v>14</v>
          </cell>
          <cell r="G78">
            <v>0</v>
          </cell>
        </row>
        <row r="79">
          <cell r="A79" t="str">
            <v>S. Miller</v>
          </cell>
          <cell r="C79">
            <v>1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Perriman</v>
          </cell>
          <cell r="C80">
            <v>2</v>
          </cell>
          <cell r="D80">
            <v>10</v>
          </cell>
          <cell r="E80">
            <v>5</v>
          </cell>
          <cell r="F80">
            <v>6</v>
          </cell>
          <cell r="G80">
            <v>1</v>
          </cell>
        </row>
        <row r="81">
          <cell r="A81" t="str">
            <v>Franklin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Logan</v>
          </cell>
          <cell r="C82">
            <v>4</v>
          </cell>
          <cell r="D82">
            <v>10</v>
          </cell>
          <cell r="E82">
            <v>2.5</v>
          </cell>
          <cell r="F82">
            <v>15</v>
          </cell>
          <cell r="G82">
            <v>0</v>
          </cell>
        </row>
        <row r="83">
          <cell r="A83" t="str">
            <v>Godwin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Griffin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94">
          <cell r="A94" t="str">
            <v>Godwin</v>
          </cell>
          <cell r="C94">
            <v>77</v>
          </cell>
          <cell r="D94">
            <v>1150</v>
          </cell>
          <cell r="E94">
            <v>14.935064935064934</v>
          </cell>
          <cell r="F94">
            <v>80</v>
          </cell>
          <cell r="G94">
            <v>7</v>
          </cell>
        </row>
        <row r="95">
          <cell r="A95" t="str">
            <v>M. Evans</v>
          </cell>
          <cell r="C95">
            <v>82</v>
          </cell>
          <cell r="D95">
            <v>1321</v>
          </cell>
          <cell r="E95">
            <v>16.109756097560975</v>
          </cell>
          <cell r="F95">
            <v>78</v>
          </cell>
          <cell r="G95">
            <v>10</v>
          </cell>
        </row>
        <row r="96">
          <cell r="A96" t="str">
            <v>Perriman</v>
          </cell>
          <cell r="C96">
            <v>41</v>
          </cell>
          <cell r="D96">
            <v>767</v>
          </cell>
          <cell r="E96">
            <v>18.707317073170731</v>
          </cell>
          <cell r="F96">
            <v>70</v>
          </cell>
          <cell r="G96">
            <v>6</v>
          </cell>
        </row>
        <row r="97">
          <cell r="A97" t="str">
            <v>Brate</v>
          </cell>
          <cell r="C97">
            <v>34</v>
          </cell>
          <cell r="D97">
            <v>334</v>
          </cell>
          <cell r="E97">
            <v>9.8235294117647065</v>
          </cell>
          <cell r="F97">
            <v>37</v>
          </cell>
          <cell r="G97">
            <v>4</v>
          </cell>
        </row>
        <row r="98">
          <cell r="A98" t="str">
            <v>Ogunbowale</v>
          </cell>
          <cell r="C98">
            <v>37</v>
          </cell>
          <cell r="D98">
            <v>328</v>
          </cell>
          <cell r="E98">
            <v>8.8648648648648649</v>
          </cell>
          <cell r="F98">
            <v>19</v>
          </cell>
          <cell r="G98">
            <v>2</v>
          </cell>
        </row>
        <row r="99">
          <cell r="A99" t="str">
            <v>Howard</v>
          </cell>
          <cell r="C99">
            <v>37</v>
          </cell>
          <cell r="D99">
            <v>428</v>
          </cell>
          <cell r="E99">
            <v>11.567567567567568</v>
          </cell>
          <cell r="F99">
            <v>28</v>
          </cell>
          <cell r="G99">
            <v>1</v>
          </cell>
        </row>
        <row r="100">
          <cell r="A100" t="str">
            <v>Jones</v>
          </cell>
          <cell r="C100">
            <v>39</v>
          </cell>
          <cell r="D100">
            <v>427</v>
          </cell>
          <cell r="E100">
            <v>10.948717948717949</v>
          </cell>
          <cell r="F100">
            <v>36</v>
          </cell>
          <cell r="G100">
            <v>3</v>
          </cell>
        </row>
        <row r="101">
          <cell r="A101" t="str">
            <v>Barber</v>
          </cell>
          <cell r="C101">
            <v>13</v>
          </cell>
          <cell r="D101">
            <v>115</v>
          </cell>
          <cell r="E101">
            <v>8.8461538461538467</v>
          </cell>
          <cell r="F101">
            <v>35</v>
          </cell>
          <cell r="G101">
            <v>1</v>
          </cell>
        </row>
        <row r="102">
          <cell r="A102" t="str">
            <v>Watson</v>
          </cell>
          <cell r="C102">
            <v>15</v>
          </cell>
          <cell r="D102">
            <v>183</v>
          </cell>
          <cell r="E102">
            <v>12.2</v>
          </cell>
          <cell r="F102">
            <v>20</v>
          </cell>
          <cell r="G102">
            <v>0</v>
          </cell>
        </row>
        <row r="103">
          <cell r="A103" t="str">
            <v>S. Miller</v>
          </cell>
          <cell r="C103">
            <v>10</v>
          </cell>
          <cell r="D103">
            <v>183</v>
          </cell>
          <cell r="E103">
            <v>18.3</v>
          </cell>
          <cell r="F103">
            <v>52</v>
          </cell>
          <cell r="G103">
            <v>0</v>
          </cell>
        </row>
        <row r="104">
          <cell r="A104" t="str">
            <v>Wilson</v>
          </cell>
          <cell r="C104">
            <v>0</v>
          </cell>
          <cell r="D104">
            <v>0</v>
          </cell>
          <cell r="E104" t="e">
            <v>#DIV/0!</v>
          </cell>
          <cell r="F104">
            <v>0</v>
          </cell>
          <cell r="G104">
            <v>0</v>
          </cell>
        </row>
        <row r="105">
          <cell r="A105" t="str">
            <v>Hyman</v>
          </cell>
          <cell r="C105">
            <v>4</v>
          </cell>
          <cell r="D105">
            <v>66</v>
          </cell>
          <cell r="E105">
            <v>16.5</v>
          </cell>
          <cell r="F105">
            <v>31</v>
          </cell>
          <cell r="G105">
            <v>0</v>
          </cell>
        </row>
        <row r="106">
          <cell r="A106" t="str">
            <v>Hudson</v>
          </cell>
          <cell r="C106">
            <v>1</v>
          </cell>
          <cell r="D106">
            <v>9</v>
          </cell>
          <cell r="E106">
            <v>9</v>
          </cell>
          <cell r="F106">
            <v>9</v>
          </cell>
          <cell r="G106">
            <v>0</v>
          </cell>
        </row>
        <row r="107">
          <cell r="A107" t="str">
            <v>Logan</v>
          </cell>
          <cell r="C107">
            <v>3</v>
          </cell>
          <cell r="D107">
            <v>26</v>
          </cell>
          <cell r="E107">
            <v>8.6666666666666661</v>
          </cell>
          <cell r="F107">
            <v>15</v>
          </cell>
          <cell r="G107">
            <v>0</v>
          </cell>
        </row>
        <row r="108">
          <cell r="A108" t="str">
            <v>McElroy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Auclair</v>
          </cell>
          <cell r="C109">
            <v>2</v>
          </cell>
          <cell r="D109">
            <v>23</v>
          </cell>
          <cell r="E109">
            <v>11.5</v>
          </cell>
          <cell r="F109">
            <v>18</v>
          </cell>
          <cell r="G109">
            <v>0</v>
          </cell>
        </row>
        <row r="110">
          <cell r="A110" t="str">
            <v>Grayson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Vea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Winston</v>
          </cell>
          <cell r="C116">
            <v>599</v>
          </cell>
          <cell r="D116">
            <v>395</v>
          </cell>
          <cell r="E116">
            <v>65.943238731218699</v>
          </cell>
          <cell r="F116">
            <v>5360</v>
          </cell>
          <cell r="G116">
            <v>34</v>
          </cell>
          <cell r="H116">
            <v>80</v>
          </cell>
          <cell r="I116">
            <v>23</v>
          </cell>
          <cell r="J116">
            <v>5.6761268781302174</v>
          </cell>
          <cell r="K116">
            <v>3.8397328881469113</v>
          </cell>
          <cell r="L116">
            <v>8.9482470784641066</v>
          </cell>
          <cell r="M116">
            <v>97.241930996104614</v>
          </cell>
          <cell r="N116">
            <v>46</v>
          </cell>
        </row>
        <row r="117">
          <cell r="A117" t="str">
            <v>Griffin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25">
          <cell r="A125" t="str">
            <v>Wilson</v>
          </cell>
          <cell r="C125">
            <v>10</v>
          </cell>
          <cell r="D125">
            <v>3</v>
          </cell>
          <cell r="E125">
            <v>45</v>
          </cell>
          <cell r="F125">
            <v>4.5</v>
          </cell>
          <cell r="G125">
            <v>16</v>
          </cell>
          <cell r="H125">
            <v>0</v>
          </cell>
        </row>
        <row r="126">
          <cell r="A126" t="str">
            <v>Logan</v>
          </cell>
          <cell r="C126">
            <v>23</v>
          </cell>
          <cell r="D126">
            <v>1</v>
          </cell>
          <cell r="E126">
            <v>243</v>
          </cell>
          <cell r="F126">
            <v>10.565217391304348</v>
          </cell>
          <cell r="G126">
            <v>33</v>
          </cell>
          <cell r="H126">
            <v>0</v>
          </cell>
        </row>
        <row r="127">
          <cell r="A127" t="str">
            <v>Schnell</v>
          </cell>
          <cell r="C127">
            <v>2</v>
          </cell>
          <cell r="D127">
            <v>0</v>
          </cell>
          <cell r="E127">
            <v>3</v>
          </cell>
          <cell r="F127">
            <v>1.5</v>
          </cell>
          <cell r="G127">
            <v>2</v>
          </cell>
          <cell r="H127">
            <v>0</v>
          </cell>
        </row>
        <row r="128">
          <cell r="A128" t="str">
            <v>Watson</v>
          </cell>
          <cell r="C128">
            <v>2</v>
          </cell>
          <cell r="D128">
            <v>6</v>
          </cell>
          <cell r="E128">
            <v>5</v>
          </cell>
          <cell r="F128">
            <v>2.5</v>
          </cell>
          <cell r="G128">
            <v>5</v>
          </cell>
          <cell r="H128">
            <v>0</v>
          </cell>
        </row>
        <row r="129">
          <cell r="A129" t="str">
            <v>Dean</v>
          </cell>
          <cell r="C129">
            <v>5</v>
          </cell>
          <cell r="D129">
            <v>0</v>
          </cell>
          <cell r="E129">
            <v>-15</v>
          </cell>
          <cell r="F129">
            <v>-3</v>
          </cell>
          <cell r="G129">
            <v>0</v>
          </cell>
          <cell r="H129">
            <v>0</v>
          </cell>
        </row>
        <row r="130">
          <cell r="A130" t="str">
            <v>Hargreaves</v>
          </cell>
          <cell r="C130">
            <v>0</v>
          </cell>
          <cell r="D130">
            <v>0</v>
          </cell>
          <cell r="E130">
            <v>0</v>
          </cell>
          <cell r="F130" t="e">
            <v>#DIV/0!</v>
          </cell>
          <cell r="G130">
            <v>0</v>
          </cell>
          <cell r="H130">
            <v>0</v>
          </cell>
        </row>
        <row r="131">
          <cell r="A131" t="str">
            <v>Mickens</v>
          </cell>
          <cell r="C131">
            <v>0</v>
          </cell>
          <cell r="D131">
            <v>0</v>
          </cell>
          <cell r="E131">
            <v>0</v>
          </cell>
          <cell r="F131" t="e">
            <v>#DIV/0!</v>
          </cell>
          <cell r="G131">
            <v>0</v>
          </cell>
          <cell r="H131">
            <v>0</v>
          </cell>
        </row>
        <row r="134">
          <cell r="A134" t="str">
            <v>Logan</v>
          </cell>
          <cell r="C134">
            <v>13</v>
          </cell>
          <cell r="D134">
            <v>259</v>
          </cell>
          <cell r="E134">
            <v>19.923076923076923</v>
          </cell>
          <cell r="F134">
            <v>33</v>
          </cell>
          <cell r="G134">
            <v>0</v>
          </cell>
        </row>
        <row r="135">
          <cell r="A135" t="str">
            <v>Ogunbowale</v>
          </cell>
          <cell r="C135">
            <v>24</v>
          </cell>
          <cell r="D135">
            <v>398</v>
          </cell>
          <cell r="E135">
            <v>16.583333333333332</v>
          </cell>
          <cell r="F135">
            <v>41</v>
          </cell>
          <cell r="G135">
            <v>0</v>
          </cell>
        </row>
        <row r="146">
          <cell r="A146" t="str">
            <v>Pinion</v>
          </cell>
          <cell r="C146">
            <v>78</v>
          </cell>
          <cell r="D146">
            <v>3304</v>
          </cell>
          <cell r="E146">
            <v>42.358974358974358</v>
          </cell>
          <cell r="F146">
            <v>64</v>
          </cell>
          <cell r="G146">
            <v>0</v>
          </cell>
        </row>
        <row r="153">
          <cell r="A153" t="str">
            <v>Gay</v>
          </cell>
          <cell r="C153">
            <v>37</v>
          </cell>
          <cell r="D153">
            <v>25</v>
          </cell>
          <cell r="E153">
            <v>35</v>
          </cell>
          <cell r="F153">
            <v>27</v>
          </cell>
          <cell r="G153">
            <v>77.142857142857153</v>
          </cell>
          <cell r="H153">
            <v>50</v>
          </cell>
          <cell r="I153">
            <v>57</v>
          </cell>
          <cell r="J153">
            <v>54</v>
          </cell>
          <cell r="K153">
            <v>94.73684210526315</v>
          </cell>
          <cell r="L153">
            <v>135</v>
          </cell>
        </row>
        <row r="154">
          <cell r="A154" t="str">
            <v>Pinion</v>
          </cell>
          <cell r="C154">
            <v>54</v>
          </cell>
          <cell r="D154">
            <v>38</v>
          </cell>
          <cell r="E154">
            <v>0</v>
          </cell>
          <cell r="F154">
            <v>0</v>
          </cell>
          <cell r="G154" t="e">
            <v>#DIV/0!</v>
          </cell>
          <cell r="H154">
            <v>0</v>
          </cell>
          <cell r="I154">
            <v>0</v>
          </cell>
          <cell r="J154">
            <v>0</v>
          </cell>
          <cell r="K154" t="e">
            <v>#DIV/0!</v>
          </cell>
          <cell r="L154">
            <v>0</v>
          </cell>
        </row>
        <row r="159">
          <cell r="A159" t="str">
            <v>Murphy-Bunting</v>
          </cell>
          <cell r="C159">
            <v>1</v>
          </cell>
          <cell r="D159">
            <v>36</v>
          </cell>
          <cell r="E159">
            <v>36</v>
          </cell>
          <cell r="F159">
            <v>36</v>
          </cell>
          <cell r="G159">
            <v>1</v>
          </cell>
        </row>
        <row r="160">
          <cell r="A160" t="str">
            <v>Dean</v>
          </cell>
          <cell r="C160">
            <v>2</v>
          </cell>
          <cell r="D160">
            <v>1</v>
          </cell>
          <cell r="E160">
            <v>0.5</v>
          </cell>
          <cell r="F160">
            <v>1</v>
          </cell>
          <cell r="G160">
            <v>0</v>
          </cell>
        </row>
        <row r="161">
          <cell r="A161" t="str">
            <v>David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Adams</v>
          </cell>
          <cell r="C162">
            <v>1</v>
          </cell>
          <cell r="D162">
            <v>20</v>
          </cell>
          <cell r="E162">
            <v>20</v>
          </cell>
          <cell r="F162">
            <v>20</v>
          </cell>
          <cell r="G162">
            <v>0</v>
          </cell>
        </row>
        <row r="163">
          <cell r="A163" t="str">
            <v>Hargreaves</v>
          </cell>
          <cell r="C163">
            <v>1</v>
          </cell>
          <cell r="D163">
            <v>16</v>
          </cell>
          <cell r="E163">
            <v>16</v>
          </cell>
          <cell r="F163">
            <v>16</v>
          </cell>
          <cell r="G163">
            <v>1</v>
          </cell>
        </row>
        <row r="164">
          <cell r="A164" t="str">
            <v>Whitehead</v>
          </cell>
          <cell r="C164">
            <v>1</v>
          </cell>
          <cell r="D164">
            <v>1</v>
          </cell>
          <cell r="E164">
            <v>1</v>
          </cell>
          <cell r="F164">
            <v>1</v>
          </cell>
          <cell r="G164">
            <v>0</v>
          </cell>
        </row>
        <row r="165">
          <cell r="A165" t="str">
            <v>Whitehead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Barrett</v>
          </cell>
          <cell r="C166">
            <v>2</v>
          </cell>
          <cell r="D166">
            <v>5</v>
          </cell>
          <cell r="E166">
            <v>2.5</v>
          </cell>
          <cell r="F166">
            <v>5</v>
          </cell>
          <cell r="G166">
            <v>0</v>
          </cell>
        </row>
        <row r="167">
          <cell r="A167" t="str">
            <v>Davis</v>
          </cell>
          <cell r="C167">
            <v>1</v>
          </cell>
          <cell r="D167">
            <v>22</v>
          </cell>
          <cell r="E167">
            <v>22</v>
          </cell>
          <cell r="F167">
            <v>22</v>
          </cell>
          <cell r="G167">
            <v>1</v>
          </cell>
        </row>
        <row r="174">
          <cell r="A174" t="str">
            <v>Barrett</v>
          </cell>
          <cell r="C174">
            <v>11.5</v>
          </cell>
        </row>
        <row r="175">
          <cell r="A175" t="str">
            <v>Pierre-Paul</v>
          </cell>
          <cell r="C175">
            <v>5.5</v>
          </cell>
        </row>
        <row r="176">
          <cell r="A176" t="str">
            <v>Nassib</v>
          </cell>
          <cell r="C176">
            <v>1.5</v>
          </cell>
        </row>
        <row r="177">
          <cell r="A177" t="str">
            <v>Suh</v>
          </cell>
          <cell r="C177">
            <v>2.5</v>
          </cell>
        </row>
        <row r="178">
          <cell r="A178" t="str">
            <v>Vea</v>
          </cell>
          <cell r="C178">
            <v>0.5</v>
          </cell>
        </row>
        <row r="179">
          <cell r="A179" t="str">
            <v>White</v>
          </cell>
          <cell r="C179">
            <v>2.5</v>
          </cell>
        </row>
        <row r="180">
          <cell r="A180" t="str">
            <v>Acho</v>
          </cell>
          <cell r="C180">
            <v>0</v>
          </cell>
        </row>
        <row r="181">
          <cell r="A181" t="str">
            <v>David</v>
          </cell>
          <cell r="C181">
            <v>3</v>
          </cell>
        </row>
        <row r="182">
          <cell r="A182" t="str">
            <v>Edwards</v>
          </cell>
          <cell r="C182">
            <v>0.5</v>
          </cell>
        </row>
        <row r="183">
          <cell r="A183" t="str">
            <v>Gholston</v>
          </cell>
          <cell r="C183">
            <v>1.5</v>
          </cell>
        </row>
        <row r="184">
          <cell r="A184" t="str">
            <v>Murphy-Bunting</v>
          </cell>
          <cell r="C184">
            <v>0.5</v>
          </cell>
        </row>
        <row r="185">
          <cell r="A185" t="str">
            <v>Allen</v>
          </cell>
          <cell r="C185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PHI"/>
      <sheetName val="DAL"/>
      <sheetName val="CHI"/>
      <sheetName val="@NYG"/>
      <sheetName val="NEP"/>
      <sheetName val="@MIA"/>
      <sheetName val="SFO"/>
      <sheetName val="@MIN"/>
      <sheetName val="@BUF"/>
      <sheetName val="NYJ"/>
      <sheetName val="DET"/>
      <sheetName val="@CAR"/>
      <sheetName val="@GBP"/>
      <sheetName val="PHI"/>
      <sheetName val="NYG"/>
      <sheetName val="@DAL"/>
      <sheetName val="Formula"/>
    </sheetNames>
    <sheetDataSet>
      <sheetData sheetId="0">
        <row r="6">
          <cell r="D6">
            <v>285</v>
          </cell>
          <cell r="M6">
            <v>351</v>
          </cell>
        </row>
        <row r="7">
          <cell r="D7">
            <v>104</v>
          </cell>
          <cell r="M7">
            <v>131</v>
          </cell>
        </row>
        <row r="8">
          <cell r="D8">
            <v>144</v>
          </cell>
          <cell r="M8">
            <v>187</v>
          </cell>
        </row>
        <row r="9">
          <cell r="D9">
            <v>37</v>
          </cell>
          <cell r="M9">
            <v>33</v>
          </cell>
        </row>
        <row r="11">
          <cell r="D11">
            <v>393</v>
          </cell>
          <cell r="M11">
            <v>410</v>
          </cell>
        </row>
        <row r="12">
          <cell r="D12">
            <v>1544</v>
          </cell>
          <cell r="M12">
            <v>2104</v>
          </cell>
        </row>
        <row r="13">
          <cell r="D13">
            <v>3.9287531806615776</v>
          </cell>
          <cell r="M13">
            <v>5.1317073170731708</v>
          </cell>
        </row>
        <row r="15">
          <cell r="D15">
            <v>529</v>
          </cell>
          <cell r="M15">
            <v>502</v>
          </cell>
        </row>
        <row r="16">
          <cell r="D16">
            <v>320</v>
          </cell>
          <cell r="M16">
            <v>351</v>
          </cell>
        </row>
        <row r="17">
          <cell r="D17">
            <v>60.491493383742913</v>
          </cell>
          <cell r="M17">
            <v>69.920318725099605</v>
          </cell>
        </row>
        <row r="18">
          <cell r="D18">
            <v>3405</v>
          </cell>
          <cell r="M18">
            <v>4441</v>
          </cell>
        </row>
        <row r="19">
          <cell r="D19">
            <v>58</v>
          </cell>
          <cell r="M19">
            <v>54</v>
          </cell>
        </row>
        <row r="20">
          <cell r="D20">
            <v>379</v>
          </cell>
          <cell r="M20">
            <v>288</v>
          </cell>
        </row>
        <row r="21">
          <cell r="D21">
            <v>3026</v>
          </cell>
          <cell r="M21">
            <v>4153</v>
          </cell>
        </row>
        <row r="22">
          <cell r="D22">
            <v>5.1550255536626919</v>
          </cell>
          <cell r="M22">
            <v>7.4694244604316546</v>
          </cell>
        </row>
        <row r="23">
          <cell r="D23">
            <v>10.640625</v>
          </cell>
          <cell r="M23">
            <v>12.652421652421653</v>
          </cell>
        </row>
        <row r="26">
          <cell r="D26">
            <v>4570</v>
          </cell>
          <cell r="M26">
            <v>6257</v>
          </cell>
        </row>
        <row r="27">
          <cell r="D27">
            <v>33.785557986870899</v>
          </cell>
          <cell r="M27">
            <v>33.626338500879015</v>
          </cell>
        </row>
        <row r="28">
          <cell r="D28">
            <v>66.214442013129101</v>
          </cell>
          <cell r="M28">
            <v>66.373661499120985</v>
          </cell>
        </row>
        <row r="30">
          <cell r="D30">
            <v>980</v>
          </cell>
          <cell r="M30">
            <v>966</v>
          </cell>
        </row>
        <row r="31">
          <cell r="D31">
            <v>4.6632653061224492</v>
          </cell>
          <cell r="M31">
            <v>6.4772256728778466</v>
          </cell>
        </row>
        <row r="34">
          <cell r="D34">
            <v>6</v>
          </cell>
          <cell r="M34">
            <v>5</v>
          </cell>
        </row>
        <row r="35">
          <cell r="D35">
            <v>35</v>
          </cell>
          <cell r="M35">
            <v>65</v>
          </cell>
        </row>
        <row r="36">
          <cell r="D36">
            <v>1</v>
          </cell>
          <cell r="M36">
            <v>0</v>
          </cell>
        </row>
        <row r="38">
          <cell r="D38">
            <v>100</v>
          </cell>
          <cell r="M38">
            <v>69</v>
          </cell>
        </row>
        <row r="39">
          <cell r="D39">
            <v>4784</v>
          </cell>
          <cell r="M39">
            <v>2862</v>
          </cell>
        </row>
        <row r="40">
          <cell r="D40">
            <v>47.84</v>
          </cell>
          <cell r="M40">
            <v>41.478260869565219</v>
          </cell>
        </row>
        <row r="42">
          <cell r="D42">
            <v>26</v>
          </cell>
          <cell r="M42">
            <v>42</v>
          </cell>
        </row>
        <row r="43">
          <cell r="D43">
            <v>102</v>
          </cell>
          <cell r="M43">
            <v>365</v>
          </cell>
        </row>
        <row r="44">
          <cell r="D44">
            <v>3.9230769230769229</v>
          </cell>
          <cell r="M44">
            <v>8.6904761904761898</v>
          </cell>
        </row>
        <row r="45">
          <cell r="D45">
            <v>0</v>
          </cell>
          <cell r="M45">
            <v>0</v>
          </cell>
        </row>
        <row r="47">
          <cell r="D47">
            <v>35</v>
          </cell>
          <cell r="M47">
            <v>15</v>
          </cell>
        </row>
        <row r="48">
          <cell r="D48">
            <v>797</v>
          </cell>
          <cell r="M48">
            <v>325</v>
          </cell>
        </row>
        <row r="49">
          <cell r="D49">
            <v>22.771428571428572</v>
          </cell>
          <cell r="M49">
            <v>21.666666666666668</v>
          </cell>
        </row>
        <row r="50">
          <cell r="D50">
            <v>1</v>
          </cell>
          <cell r="M50">
            <v>0</v>
          </cell>
        </row>
        <row r="52">
          <cell r="D52">
            <v>131</v>
          </cell>
          <cell r="M52">
            <v>114</v>
          </cell>
        </row>
        <row r="53">
          <cell r="D53">
            <v>1136</v>
          </cell>
          <cell r="M53">
            <v>991</v>
          </cell>
        </row>
        <row r="55">
          <cell r="D55">
            <v>35</v>
          </cell>
          <cell r="M55">
            <v>44</v>
          </cell>
        </row>
        <row r="56">
          <cell r="D56">
            <v>19</v>
          </cell>
          <cell r="M56">
            <v>23</v>
          </cell>
        </row>
        <row r="58">
          <cell r="D58">
            <v>299</v>
          </cell>
          <cell r="M58">
            <v>422</v>
          </cell>
        </row>
        <row r="59">
          <cell r="D59">
            <v>34</v>
          </cell>
          <cell r="M59">
            <v>52</v>
          </cell>
        </row>
        <row r="60">
          <cell r="D60">
            <v>16</v>
          </cell>
          <cell r="M60">
            <v>21</v>
          </cell>
        </row>
        <row r="61">
          <cell r="D61">
            <v>16</v>
          </cell>
          <cell r="M61">
            <v>33</v>
          </cell>
        </row>
        <row r="62">
          <cell r="D62">
            <v>2</v>
          </cell>
          <cell r="M62">
            <v>2</v>
          </cell>
        </row>
        <row r="63">
          <cell r="D63">
            <v>32</v>
          </cell>
          <cell r="M63">
            <v>48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2</v>
          </cell>
        </row>
        <row r="66">
          <cell r="D66">
            <v>3</v>
          </cell>
          <cell r="M66">
            <v>1</v>
          </cell>
        </row>
        <row r="67">
          <cell r="D67">
            <v>19</v>
          </cell>
          <cell r="M67">
            <v>20</v>
          </cell>
        </row>
        <row r="68">
          <cell r="D68">
            <v>26</v>
          </cell>
          <cell r="M68">
            <v>28</v>
          </cell>
        </row>
        <row r="69">
          <cell r="D69">
            <v>73.076923076923066</v>
          </cell>
          <cell r="M69">
            <v>71.428571428571431</v>
          </cell>
        </row>
        <row r="70">
          <cell r="D70" t="str">
            <v>29:58</v>
          </cell>
          <cell r="M70" t="str">
            <v>30:02</v>
          </cell>
        </row>
        <row r="71">
          <cell r="D71">
            <v>0</v>
          </cell>
          <cell r="M71">
            <v>31.410256410256409</v>
          </cell>
        </row>
        <row r="75">
          <cell r="A75" t="str">
            <v>Peterson</v>
          </cell>
          <cell r="C75">
            <v>238</v>
          </cell>
          <cell r="D75">
            <v>1120</v>
          </cell>
          <cell r="E75">
            <v>4.7058823529411766</v>
          </cell>
          <cell r="F75">
            <v>32</v>
          </cell>
          <cell r="G75">
            <v>10</v>
          </cell>
        </row>
        <row r="76">
          <cell r="A76" t="str">
            <v>Guice</v>
          </cell>
          <cell r="C76">
            <v>46</v>
          </cell>
          <cell r="D76">
            <v>171</v>
          </cell>
          <cell r="E76">
            <v>3.7173913043478262</v>
          </cell>
          <cell r="F76">
            <v>20</v>
          </cell>
          <cell r="G76">
            <v>2</v>
          </cell>
        </row>
        <row r="77">
          <cell r="A77" t="str">
            <v>Thompson</v>
          </cell>
          <cell r="C77">
            <v>46</v>
          </cell>
          <cell r="D77">
            <v>201</v>
          </cell>
          <cell r="E77">
            <v>4.3695652173913047</v>
          </cell>
          <cell r="F77">
            <v>29</v>
          </cell>
          <cell r="G77">
            <v>3</v>
          </cell>
        </row>
        <row r="78">
          <cell r="A78" t="str">
            <v>Haskins</v>
          </cell>
          <cell r="C78">
            <v>16</v>
          </cell>
          <cell r="D78">
            <v>18</v>
          </cell>
          <cell r="E78">
            <v>1.125</v>
          </cell>
          <cell r="F78">
            <v>17</v>
          </cell>
          <cell r="G78">
            <v>0</v>
          </cell>
        </row>
        <row r="79">
          <cell r="A79" t="str">
            <v>S. Sims</v>
          </cell>
          <cell r="C79">
            <v>7</v>
          </cell>
          <cell r="D79">
            <v>-5</v>
          </cell>
          <cell r="E79">
            <v>-0.7142857142857143</v>
          </cell>
          <cell r="F79">
            <v>6</v>
          </cell>
          <cell r="G79">
            <v>0</v>
          </cell>
        </row>
        <row r="80">
          <cell r="A80" t="str">
            <v>Smallwood</v>
          </cell>
          <cell r="C80">
            <v>17</v>
          </cell>
          <cell r="D80">
            <v>23</v>
          </cell>
          <cell r="E80">
            <v>1.3529411764705883</v>
          </cell>
          <cell r="F80">
            <v>8</v>
          </cell>
          <cell r="G80">
            <v>0</v>
          </cell>
        </row>
        <row r="81">
          <cell r="A81" t="str">
            <v>McCoy</v>
          </cell>
          <cell r="C81">
            <v>3</v>
          </cell>
          <cell r="D81">
            <v>11</v>
          </cell>
          <cell r="E81">
            <v>3.6666666666666665</v>
          </cell>
          <cell r="F81">
            <v>8</v>
          </cell>
          <cell r="G81">
            <v>0</v>
          </cell>
        </row>
        <row r="82">
          <cell r="A82" t="str">
            <v>Keenum</v>
          </cell>
          <cell r="C82">
            <v>20</v>
          </cell>
          <cell r="D82">
            <v>5</v>
          </cell>
          <cell r="E82">
            <v>0.25</v>
          </cell>
          <cell r="F82">
            <v>10</v>
          </cell>
          <cell r="G82">
            <v>1</v>
          </cell>
        </row>
        <row r="83">
          <cell r="A83" t="str">
            <v>Ferguson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Richardson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94">
          <cell r="A94" t="str">
            <v>McLaurin</v>
          </cell>
          <cell r="C94">
            <v>63</v>
          </cell>
          <cell r="D94">
            <v>767</v>
          </cell>
          <cell r="E94">
            <v>12.174603174603174</v>
          </cell>
          <cell r="F94">
            <v>77</v>
          </cell>
          <cell r="G94">
            <v>2</v>
          </cell>
        </row>
        <row r="95">
          <cell r="A95" t="str">
            <v>Thompson</v>
          </cell>
          <cell r="C95">
            <v>48</v>
          </cell>
          <cell r="D95">
            <v>450</v>
          </cell>
          <cell r="E95">
            <v>9.375</v>
          </cell>
          <cell r="F95">
            <v>39</v>
          </cell>
          <cell r="G95">
            <v>1</v>
          </cell>
        </row>
        <row r="96">
          <cell r="A96" t="str">
            <v>S. Sims</v>
          </cell>
          <cell r="C96">
            <v>38</v>
          </cell>
          <cell r="D96">
            <v>374</v>
          </cell>
          <cell r="E96">
            <v>9.8421052631578956</v>
          </cell>
          <cell r="F96">
            <v>64</v>
          </cell>
          <cell r="G96">
            <v>3</v>
          </cell>
        </row>
        <row r="97">
          <cell r="A97" t="str">
            <v>Harmon</v>
          </cell>
          <cell r="C97">
            <v>31</v>
          </cell>
          <cell r="D97">
            <v>432</v>
          </cell>
          <cell r="E97">
            <v>13.935483870967742</v>
          </cell>
          <cell r="F97">
            <v>38</v>
          </cell>
          <cell r="G97">
            <v>3</v>
          </cell>
        </row>
        <row r="98">
          <cell r="A98" t="str">
            <v>Richardson</v>
          </cell>
          <cell r="C98">
            <v>34</v>
          </cell>
          <cell r="D98">
            <v>333</v>
          </cell>
          <cell r="E98">
            <v>9.7941176470588243</v>
          </cell>
          <cell r="F98">
            <v>29</v>
          </cell>
          <cell r="G98">
            <v>1</v>
          </cell>
        </row>
        <row r="99">
          <cell r="A99" t="str">
            <v>Sprinkle</v>
          </cell>
          <cell r="C99">
            <v>30</v>
          </cell>
          <cell r="D99">
            <v>357</v>
          </cell>
          <cell r="E99">
            <v>11.9</v>
          </cell>
          <cell r="F99">
            <v>37</v>
          </cell>
          <cell r="G99">
            <v>1</v>
          </cell>
        </row>
        <row r="100">
          <cell r="A100" t="str">
            <v>Quinn</v>
          </cell>
          <cell r="C100">
            <v>30</v>
          </cell>
          <cell r="D100">
            <v>227</v>
          </cell>
          <cell r="E100">
            <v>7.5666666666666664</v>
          </cell>
          <cell r="F100">
            <v>25</v>
          </cell>
          <cell r="G100">
            <v>2</v>
          </cell>
        </row>
        <row r="101">
          <cell r="A101" t="str">
            <v>Peterson</v>
          </cell>
          <cell r="C101">
            <v>14</v>
          </cell>
          <cell r="D101">
            <v>156</v>
          </cell>
          <cell r="E101">
            <v>11.142857142857142</v>
          </cell>
          <cell r="F101">
            <v>37</v>
          </cell>
          <cell r="G101">
            <v>0</v>
          </cell>
        </row>
        <row r="102">
          <cell r="A102" t="str">
            <v>V. Davis</v>
          </cell>
          <cell r="C102">
            <v>10</v>
          </cell>
          <cell r="D102">
            <v>89</v>
          </cell>
          <cell r="E102">
            <v>8.9</v>
          </cell>
          <cell r="F102">
            <v>38</v>
          </cell>
          <cell r="G102">
            <v>1</v>
          </cell>
        </row>
        <row r="103">
          <cell r="A103" t="str">
            <v>Smallwood</v>
          </cell>
          <cell r="C103">
            <v>9</v>
          </cell>
          <cell r="D103">
            <v>62</v>
          </cell>
          <cell r="E103">
            <v>6.8888888888888893</v>
          </cell>
          <cell r="F103">
            <v>13</v>
          </cell>
          <cell r="G103">
            <v>1</v>
          </cell>
        </row>
        <row r="104">
          <cell r="A104" t="str">
            <v>Hentges</v>
          </cell>
          <cell r="C104">
            <v>6</v>
          </cell>
          <cell r="D104">
            <v>95</v>
          </cell>
          <cell r="E104">
            <v>15.833333333333334</v>
          </cell>
          <cell r="F104">
            <v>62</v>
          </cell>
          <cell r="G104">
            <v>1</v>
          </cell>
        </row>
        <row r="105">
          <cell r="A105" t="str">
            <v>Guice</v>
          </cell>
          <cell r="C105">
            <v>6</v>
          </cell>
          <cell r="D105">
            <v>56</v>
          </cell>
          <cell r="E105">
            <v>9.3333333333333339</v>
          </cell>
          <cell r="F105">
            <v>18</v>
          </cell>
          <cell r="G105">
            <v>0</v>
          </cell>
        </row>
        <row r="106">
          <cell r="A106" t="str">
            <v>C. Sims</v>
          </cell>
          <cell r="C106">
            <v>1</v>
          </cell>
          <cell r="D106">
            <v>7</v>
          </cell>
          <cell r="E106">
            <v>7</v>
          </cell>
          <cell r="F106">
            <v>7</v>
          </cell>
          <cell r="G106">
            <v>0</v>
          </cell>
        </row>
        <row r="107">
          <cell r="A107" t="str">
            <v>R. Davis</v>
          </cell>
          <cell r="C107">
            <v>0</v>
          </cell>
          <cell r="D107">
            <v>0</v>
          </cell>
          <cell r="E107" t="e">
            <v>#DIV/0!</v>
          </cell>
          <cell r="F107">
            <v>0</v>
          </cell>
          <cell r="G107">
            <v>0</v>
          </cell>
        </row>
        <row r="116">
          <cell r="A116" t="str">
            <v>Keenum</v>
          </cell>
          <cell r="C116">
            <v>283</v>
          </cell>
          <cell r="D116">
            <v>169</v>
          </cell>
          <cell r="E116">
            <v>59.717314487632514</v>
          </cell>
          <cell r="F116">
            <v>1826</v>
          </cell>
          <cell r="G116">
            <v>8</v>
          </cell>
          <cell r="H116">
            <v>64</v>
          </cell>
          <cell r="I116">
            <v>1</v>
          </cell>
          <cell r="J116">
            <v>2.8268551236749118</v>
          </cell>
          <cell r="K116">
            <v>0.35335689045936397</v>
          </cell>
          <cell r="L116">
            <v>6.4522968197879855</v>
          </cell>
          <cell r="M116">
            <v>86.682862190812727</v>
          </cell>
          <cell r="N116">
            <v>17</v>
          </cell>
        </row>
        <row r="117">
          <cell r="A117" t="str">
            <v>Haskins</v>
          </cell>
          <cell r="C117">
            <v>205</v>
          </cell>
          <cell r="D117">
            <v>128</v>
          </cell>
          <cell r="E117">
            <v>62.439024390243901</v>
          </cell>
          <cell r="F117">
            <v>1367</v>
          </cell>
          <cell r="G117">
            <v>8</v>
          </cell>
          <cell r="H117">
            <v>77</v>
          </cell>
          <cell r="I117">
            <v>5</v>
          </cell>
          <cell r="J117">
            <v>3.9024390243902438</v>
          </cell>
          <cell r="K117">
            <v>2.4390243902439024</v>
          </cell>
          <cell r="L117">
            <v>6.668292682926829</v>
          </cell>
          <cell r="M117">
            <v>84.745934959349583</v>
          </cell>
          <cell r="N117">
            <v>34</v>
          </cell>
        </row>
        <row r="118">
          <cell r="A118" t="str">
            <v>McCoy</v>
          </cell>
          <cell r="C118">
            <v>41</v>
          </cell>
          <cell r="D118">
            <v>23</v>
          </cell>
          <cell r="E118">
            <v>56.09756097560976</v>
          </cell>
          <cell r="F118">
            <v>212</v>
          </cell>
          <cell r="G118">
            <v>0</v>
          </cell>
          <cell r="H118">
            <v>29</v>
          </cell>
          <cell r="I118">
            <v>0</v>
          </cell>
          <cell r="J118">
            <v>0</v>
          </cell>
          <cell r="K118">
            <v>0</v>
          </cell>
          <cell r="L118">
            <v>5.1707317073170733</v>
          </cell>
          <cell r="M118">
            <v>70.376016260162601</v>
          </cell>
          <cell r="N118">
            <v>7</v>
          </cell>
        </row>
        <row r="119">
          <cell r="A119" t="str">
            <v>Harmon</v>
          </cell>
          <cell r="C119">
            <v>0</v>
          </cell>
          <cell r="D119">
            <v>0</v>
          </cell>
          <cell r="E119" t="e">
            <v>#DIV/0!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>
            <v>0</v>
          </cell>
        </row>
        <row r="120">
          <cell r="A120" t="str">
            <v>S. Sims</v>
          </cell>
          <cell r="C120">
            <v>0</v>
          </cell>
          <cell r="D120">
            <v>0</v>
          </cell>
          <cell r="E120" t="e">
            <v>#DIV/0!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>
            <v>0</v>
          </cell>
        </row>
        <row r="125">
          <cell r="A125" t="str">
            <v>Quinn</v>
          </cell>
          <cell r="C125">
            <v>12</v>
          </cell>
          <cell r="D125">
            <v>7</v>
          </cell>
          <cell r="E125">
            <v>53</v>
          </cell>
          <cell r="F125">
            <v>4.416666666666667</v>
          </cell>
          <cell r="G125">
            <v>15</v>
          </cell>
          <cell r="H125">
            <v>0</v>
          </cell>
        </row>
        <row r="126">
          <cell r="A126" t="str">
            <v>S. Sims</v>
          </cell>
          <cell r="C126">
            <v>14</v>
          </cell>
          <cell r="D126">
            <v>7</v>
          </cell>
          <cell r="E126">
            <v>49</v>
          </cell>
          <cell r="F126">
            <v>3.5</v>
          </cell>
          <cell r="G126">
            <v>13</v>
          </cell>
          <cell r="H126">
            <v>0</v>
          </cell>
        </row>
        <row r="134">
          <cell r="A134" t="str">
            <v>S. Sims</v>
          </cell>
          <cell r="C134">
            <v>35</v>
          </cell>
          <cell r="D134">
            <v>797</v>
          </cell>
          <cell r="E134">
            <v>22.771428571428572</v>
          </cell>
          <cell r="F134">
            <v>86</v>
          </cell>
          <cell r="G134">
            <v>1</v>
          </cell>
        </row>
        <row r="135">
          <cell r="A135" t="str">
            <v>Smallwood</v>
          </cell>
          <cell r="C135">
            <v>0</v>
          </cell>
          <cell r="D135">
            <v>0</v>
          </cell>
          <cell r="E135" t="e">
            <v>#DIV/0!</v>
          </cell>
          <cell r="F135">
            <v>0</v>
          </cell>
          <cell r="G135">
            <v>0</v>
          </cell>
        </row>
        <row r="146">
          <cell r="A146" t="str">
            <v>Way</v>
          </cell>
          <cell r="C146">
            <v>100</v>
          </cell>
          <cell r="D146">
            <v>4784</v>
          </cell>
          <cell r="E146">
            <v>47.84</v>
          </cell>
          <cell r="F146">
            <v>73</v>
          </cell>
          <cell r="G146">
            <v>0</v>
          </cell>
        </row>
        <row r="153">
          <cell r="A153" t="str">
            <v>Hopkins</v>
          </cell>
          <cell r="C153">
            <v>65</v>
          </cell>
          <cell r="D153">
            <v>50</v>
          </cell>
          <cell r="E153">
            <v>26</v>
          </cell>
          <cell r="F153">
            <v>19</v>
          </cell>
          <cell r="G153">
            <v>73.076923076923066</v>
          </cell>
          <cell r="H153">
            <v>52</v>
          </cell>
          <cell r="I153">
            <v>33</v>
          </cell>
          <cell r="J153">
            <v>32</v>
          </cell>
          <cell r="K153">
            <v>96.969696969696969</v>
          </cell>
          <cell r="L153">
            <v>89</v>
          </cell>
        </row>
        <row r="159">
          <cell r="A159" t="str">
            <v>Dunbar</v>
          </cell>
          <cell r="C159">
            <v>0</v>
          </cell>
          <cell r="D159">
            <v>0</v>
          </cell>
          <cell r="E159" t="e">
            <v>#DIV/0!</v>
          </cell>
          <cell r="F159">
            <v>0</v>
          </cell>
          <cell r="G159">
            <v>0</v>
          </cell>
        </row>
        <row r="160">
          <cell r="A160" t="str">
            <v>Moreau</v>
          </cell>
          <cell r="C160">
            <v>1</v>
          </cell>
          <cell r="D160">
            <v>7</v>
          </cell>
          <cell r="E160">
            <v>7</v>
          </cell>
          <cell r="F160">
            <v>7</v>
          </cell>
          <cell r="G160">
            <v>0</v>
          </cell>
        </row>
        <row r="161">
          <cell r="A161" t="str">
            <v>Nicholson</v>
          </cell>
          <cell r="C161">
            <v>2</v>
          </cell>
          <cell r="D161">
            <v>30</v>
          </cell>
          <cell r="E161">
            <v>15</v>
          </cell>
          <cell r="F161">
            <v>29</v>
          </cell>
          <cell r="G161">
            <v>0</v>
          </cell>
        </row>
        <row r="162">
          <cell r="A162" t="str">
            <v>Apke</v>
          </cell>
          <cell r="C162">
            <v>1</v>
          </cell>
          <cell r="D162">
            <v>28</v>
          </cell>
          <cell r="E162">
            <v>28</v>
          </cell>
          <cell r="F162">
            <v>28</v>
          </cell>
          <cell r="G162">
            <v>0</v>
          </cell>
        </row>
        <row r="163">
          <cell r="A163" t="str">
            <v>Bostic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Norman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Hamilton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74">
          <cell r="A174" t="str">
            <v>Ioannidis</v>
          </cell>
          <cell r="C174">
            <v>8</v>
          </cell>
        </row>
        <row r="175">
          <cell r="A175" t="str">
            <v>Sweat</v>
          </cell>
          <cell r="C175">
            <v>9</v>
          </cell>
        </row>
        <row r="176">
          <cell r="A176" t="str">
            <v>Allen</v>
          </cell>
          <cell r="C176">
            <v>4.5</v>
          </cell>
        </row>
        <row r="177">
          <cell r="A177" t="str">
            <v>Kerrigan</v>
          </cell>
          <cell r="C177">
            <v>7.5</v>
          </cell>
        </row>
        <row r="178">
          <cell r="A178" t="str">
            <v>Anderson</v>
          </cell>
          <cell r="C178">
            <v>4.5</v>
          </cell>
        </row>
        <row r="179">
          <cell r="A179" t="str">
            <v>Odom</v>
          </cell>
          <cell r="C179">
            <v>2.5</v>
          </cell>
        </row>
        <row r="180">
          <cell r="A180" t="str">
            <v>Payne</v>
          </cell>
          <cell r="C180">
            <v>5</v>
          </cell>
        </row>
        <row r="181">
          <cell r="A181" t="str">
            <v>Settle</v>
          </cell>
          <cell r="C181">
            <v>1</v>
          </cell>
        </row>
        <row r="182">
          <cell r="A182" t="str">
            <v>Bostic</v>
          </cell>
          <cell r="C182">
            <v>1.5</v>
          </cell>
        </row>
        <row r="183">
          <cell r="A183" t="str">
            <v>Collins</v>
          </cell>
          <cell r="C183">
            <v>0</v>
          </cell>
        </row>
        <row r="184">
          <cell r="A184" t="str">
            <v>Hamilton</v>
          </cell>
          <cell r="C184">
            <v>1</v>
          </cell>
        </row>
        <row r="185">
          <cell r="A185" t="str">
            <v>Hester</v>
          </cell>
          <cell r="C185">
            <v>1.5</v>
          </cell>
        </row>
        <row r="186">
          <cell r="A186" t="str">
            <v>Holcomb</v>
          </cell>
          <cell r="C186">
            <v>1</v>
          </cell>
        </row>
        <row r="187">
          <cell r="A187" t="str">
            <v>McKinzy</v>
          </cell>
          <cell r="C187">
            <v>0</v>
          </cell>
        </row>
        <row r="188">
          <cell r="A188" t="str">
            <v>Norman</v>
          </cell>
          <cell r="C188">
            <v>2</v>
          </cell>
        </row>
        <row r="189">
          <cell r="A189" t="str">
            <v>Orchard</v>
          </cell>
          <cell r="C189">
            <v>5</v>
          </cell>
        </row>
        <row r="190">
          <cell r="A190" t="str">
            <v>Spence</v>
          </cell>
          <cell r="C19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MIN"/>
      <sheetName val="PHI"/>
      <sheetName val="@IND"/>
      <sheetName val="TEN"/>
      <sheetName val="@HOU"/>
      <sheetName val="@ARI"/>
      <sheetName val="LAR"/>
      <sheetName val="SEA"/>
      <sheetName val="@NOS"/>
      <sheetName val="@CAR"/>
      <sheetName val="TBB"/>
      <sheetName val="NOS"/>
      <sheetName val="CAR"/>
      <sheetName val="@SFO"/>
      <sheetName val="JAC"/>
      <sheetName val="@TBB"/>
      <sheetName val="Formula"/>
    </sheetNames>
    <sheetDataSet>
      <sheetData sheetId="0">
        <row r="6">
          <cell r="D6">
            <v>293</v>
          </cell>
          <cell r="M6">
            <v>404</v>
          </cell>
        </row>
        <row r="7">
          <cell r="D7">
            <v>70</v>
          </cell>
          <cell r="M7">
            <v>142</v>
          </cell>
        </row>
        <row r="8">
          <cell r="D8">
            <v>173</v>
          </cell>
          <cell r="M8">
            <v>221</v>
          </cell>
        </row>
        <row r="9">
          <cell r="D9">
            <v>50</v>
          </cell>
          <cell r="M9">
            <v>41</v>
          </cell>
        </row>
        <row r="11">
          <cell r="D11">
            <v>341</v>
          </cell>
          <cell r="M11">
            <v>493</v>
          </cell>
        </row>
        <row r="12">
          <cell r="D12">
            <v>1054</v>
          </cell>
          <cell r="M12">
            <v>2041</v>
          </cell>
        </row>
        <row r="13">
          <cell r="D13">
            <v>3.0909090909090908</v>
          </cell>
          <cell r="M13">
            <v>4.1399594320486814</v>
          </cell>
        </row>
        <row r="15">
          <cell r="D15">
            <v>575</v>
          </cell>
          <cell r="M15">
            <v>589</v>
          </cell>
        </row>
        <row r="16">
          <cell r="D16">
            <v>381</v>
          </cell>
          <cell r="M16">
            <v>418</v>
          </cell>
        </row>
        <row r="17">
          <cell r="D17">
            <v>66.260869565217391</v>
          </cell>
          <cell r="M17">
            <v>70.967741935483872</v>
          </cell>
        </row>
        <row r="18">
          <cell r="D18">
            <v>4263</v>
          </cell>
          <cell r="M18">
            <v>4662</v>
          </cell>
        </row>
        <row r="19">
          <cell r="D19">
            <v>60</v>
          </cell>
          <cell r="M19">
            <v>22</v>
          </cell>
        </row>
        <row r="20">
          <cell r="D20">
            <v>294</v>
          </cell>
          <cell r="M20">
            <v>132</v>
          </cell>
        </row>
        <row r="21">
          <cell r="D21">
            <v>3969</v>
          </cell>
          <cell r="M21">
            <v>4530</v>
          </cell>
        </row>
        <row r="22">
          <cell r="D22">
            <v>6.2503937007874013</v>
          </cell>
          <cell r="M22">
            <v>7.414075286415712</v>
          </cell>
        </row>
        <row r="23">
          <cell r="D23">
            <v>11.188976377952756</v>
          </cell>
          <cell r="M23">
            <v>11.153110047846891</v>
          </cell>
        </row>
        <row r="26">
          <cell r="D26">
            <v>5023</v>
          </cell>
          <cell r="M26">
            <v>6571</v>
          </cell>
        </row>
        <row r="27">
          <cell r="D27">
            <v>20.98347601035238</v>
          </cell>
          <cell r="M27">
            <v>31.060721351392484</v>
          </cell>
        </row>
        <row r="28">
          <cell r="D28">
            <v>79.016523989647624</v>
          </cell>
          <cell r="M28">
            <v>68.939278648607512</v>
          </cell>
        </row>
        <row r="30">
          <cell r="D30">
            <v>976</v>
          </cell>
          <cell r="M30">
            <v>1104</v>
          </cell>
        </row>
        <row r="31">
          <cell r="D31">
            <v>5.1465163934426226</v>
          </cell>
          <cell r="M31">
            <v>5.9519927536231885</v>
          </cell>
        </row>
        <row r="34">
          <cell r="D34">
            <v>5</v>
          </cell>
          <cell r="M34">
            <v>5</v>
          </cell>
        </row>
        <row r="35">
          <cell r="D35">
            <v>30</v>
          </cell>
          <cell r="M35">
            <v>15</v>
          </cell>
        </row>
        <row r="36">
          <cell r="D36">
            <v>0</v>
          </cell>
          <cell r="M36">
            <v>0</v>
          </cell>
        </row>
        <row r="38">
          <cell r="D38">
            <v>88</v>
          </cell>
          <cell r="M38">
            <v>70</v>
          </cell>
        </row>
        <row r="39">
          <cell r="D39">
            <v>3720</v>
          </cell>
          <cell r="M39">
            <v>3046</v>
          </cell>
        </row>
        <row r="40">
          <cell r="D40">
            <v>42.272727272727273</v>
          </cell>
          <cell r="M40">
            <v>43.514285714285712</v>
          </cell>
        </row>
        <row r="42">
          <cell r="D42">
            <v>33</v>
          </cell>
          <cell r="M42">
            <v>57</v>
          </cell>
        </row>
        <row r="43">
          <cell r="D43">
            <v>336</v>
          </cell>
          <cell r="M43">
            <v>410</v>
          </cell>
        </row>
        <row r="44">
          <cell r="D44">
            <v>10.181818181818182</v>
          </cell>
          <cell r="M44">
            <v>7.192982456140351</v>
          </cell>
        </row>
        <row r="45">
          <cell r="D45">
            <v>1</v>
          </cell>
          <cell r="M45">
            <v>0</v>
          </cell>
        </row>
        <row r="47">
          <cell r="D47">
            <v>27</v>
          </cell>
          <cell r="M47">
            <v>39</v>
          </cell>
        </row>
        <row r="48">
          <cell r="D48">
            <v>612</v>
          </cell>
          <cell r="M48">
            <v>769</v>
          </cell>
        </row>
        <row r="49">
          <cell r="D49">
            <v>22.666666666666668</v>
          </cell>
          <cell r="M49">
            <v>19.717948717948719</v>
          </cell>
        </row>
        <row r="50">
          <cell r="D50">
            <v>0</v>
          </cell>
          <cell r="M50">
            <v>0</v>
          </cell>
        </row>
        <row r="52">
          <cell r="D52">
            <v>130</v>
          </cell>
          <cell r="M52">
            <v>136</v>
          </cell>
        </row>
        <row r="53">
          <cell r="D53">
            <v>1137</v>
          </cell>
          <cell r="M53">
            <v>1132</v>
          </cell>
        </row>
        <row r="55">
          <cell r="D55">
            <v>24</v>
          </cell>
          <cell r="M55">
            <v>24</v>
          </cell>
        </row>
        <row r="56">
          <cell r="D56">
            <v>14</v>
          </cell>
          <cell r="M56">
            <v>13</v>
          </cell>
        </row>
        <row r="58">
          <cell r="D58">
            <v>230</v>
          </cell>
          <cell r="M58">
            <v>417</v>
          </cell>
        </row>
        <row r="59">
          <cell r="D59">
            <v>21</v>
          </cell>
          <cell r="M59">
            <v>46</v>
          </cell>
        </row>
        <row r="60">
          <cell r="D60">
            <v>5</v>
          </cell>
          <cell r="M60">
            <v>17</v>
          </cell>
        </row>
        <row r="61">
          <cell r="D61">
            <v>13</v>
          </cell>
          <cell r="M61">
            <v>27</v>
          </cell>
        </row>
        <row r="62">
          <cell r="D62">
            <v>3</v>
          </cell>
          <cell r="M62">
            <v>5</v>
          </cell>
        </row>
        <row r="63">
          <cell r="D63">
            <v>20</v>
          </cell>
          <cell r="M63">
            <v>40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1</v>
          </cell>
        </row>
        <row r="67">
          <cell r="D67">
            <v>28</v>
          </cell>
          <cell r="M67">
            <v>33</v>
          </cell>
        </row>
        <row r="68">
          <cell r="D68">
            <v>39</v>
          </cell>
          <cell r="M68">
            <v>44</v>
          </cell>
        </row>
        <row r="69">
          <cell r="D69">
            <v>71.794871794871796</v>
          </cell>
          <cell r="M69">
            <v>75</v>
          </cell>
        </row>
        <row r="70">
          <cell r="D70" t="str">
            <v>27:10</v>
          </cell>
          <cell r="M70" t="str">
            <v>32:50</v>
          </cell>
        </row>
        <row r="71">
          <cell r="D71">
            <v>0</v>
          </cell>
          <cell r="M71">
            <v>36</v>
          </cell>
        </row>
        <row r="75">
          <cell r="A75" t="str">
            <v>Freeman</v>
          </cell>
          <cell r="C75">
            <v>173</v>
          </cell>
          <cell r="D75">
            <v>555</v>
          </cell>
          <cell r="E75">
            <v>3.2080924855491331</v>
          </cell>
          <cell r="F75">
            <v>28</v>
          </cell>
          <cell r="G75">
            <v>2</v>
          </cell>
        </row>
        <row r="76">
          <cell r="A76" t="str">
            <v>Hill</v>
          </cell>
          <cell r="C76">
            <v>69</v>
          </cell>
          <cell r="D76">
            <v>251</v>
          </cell>
          <cell r="E76">
            <v>3.63768115942029</v>
          </cell>
          <cell r="F76">
            <v>29</v>
          </cell>
          <cell r="G76">
            <v>2</v>
          </cell>
        </row>
        <row r="77">
          <cell r="A77" t="str">
            <v>Ryan</v>
          </cell>
          <cell r="C77">
            <v>26</v>
          </cell>
          <cell r="D77">
            <v>48</v>
          </cell>
          <cell r="E77">
            <v>1.8461538461538463</v>
          </cell>
          <cell r="F77">
            <v>19</v>
          </cell>
          <cell r="G77">
            <v>0</v>
          </cell>
        </row>
        <row r="78">
          <cell r="A78" t="str">
            <v>I. Smith</v>
          </cell>
          <cell r="C78">
            <v>25</v>
          </cell>
          <cell r="D78">
            <v>136</v>
          </cell>
          <cell r="E78">
            <v>5.44</v>
          </cell>
          <cell r="F78">
            <v>21</v>
          </cell>
          <cell r="G78">
            <v>0</v>
          </cell>
        </row>
        <row r="79">
          <cell r="A79" t="str">
            <v>Ollison</v>
          </cell>
          <cell r="C79">
            <v>21</v>
          </cell>
          <cell r="D79">
            <v>30</v>
          </cell>
          <cell r="E79">
            <v>1.4285714285714286</v>
          </cell>
          <cell r="F79">
            <v>9</v>
          </cell>
          <cell r="G79">
            <v>1</v>
          </cell>
        </row>
        <row r="80">
          <cell r="A80" t="str">
            <v>Ridley</v>
          </cell>
          <cell r="C80">
            <v>4</v>
          </cell>
          <cell r="D80">
            <v>7</v>
          </cell>
          <cell r="E80">
            <v>1.75</v>
          </cell>
          <cell r="F80">
            <v>12</v>
          </cell>
          <cell r="G80">
            <v>0</v>
          </cell>
        </row>
        <row r="81">
          <cell r="A81" t="str">
            <v>Barner</v>
          </cell>
          <cell r="C81">
            <v>5</v>
          </cell>
          <cell r="D81">
            <v>-5</v>
          </cell>
          <cell r="E81">
            <v>-1</v>
          </cell>
          <cell r="F81">
            <v>0</v>
          </cell>
          <cell r="G81">
            <v>0</v>
          </cell>
        </row>
        <row r="82">
          <cell r="A82" t="str">
            <v>Gage</v>
          </cell>
          <cell r="C82">
            <v>4</v>
          </cell>
          <cell r="D82">
            <v>4</v>
          </cell>
          <cell r="E82">
            <v>1</v>
          </cell>
          <cell r="F82">
            <v>3</v>
          </cell>
          <cell r="G82">
            <v>0</v>
          </cell>
        </row>
        <row r="83">
          <cell r="A83" t="str">
            <v>K. Smith</v>
          </cell>
          <cell r="C83">
            <v>7</v>
          </cell>
          <cell r="D83">
            <v>21</v>
          </cell>
          <cell r="E83">
            <v>3</v>
          </cell>
          <cell r="F83">
            <v>8</v>
          </cell>
          <cell r="G83">
            <v>0</v>
          </cell>
        </row>
        <row r="84">
          <cell r="A84" t="str">
            <v>Sanu</v>
          </cell>
          <cell r="C84">
            <v>2</v>
          </cell>
          <cell r="D84">
            <v>20</v>
          </cell>
          <cell r="E84">
            <v>10</v>
          </cell>
          <cell r="F84">
            <v>23</v>
          </cell>
          <cell r="G84">
            <v>0</v>
          </cell>
        </row>
        <row r="85">
          <cell r="A85" t="str">
            <v>J. Jones</v>
          </cell>
          <cell r="C85">
            <v>2</v>
          </cell>
          <cell r="D85">
            <v>-13</v>
          </cell>
          <cell r="E85">
            <v>-6.5</v>
          </cell>
          <cell r="F85">
            <v>0</v>
          </cell>
          <cell r="G85">
            <v>0</v>
          </cell>
        </row>
        <row r="86">
          <cell r="A86" t="str">
            <v>Schaub</v>
          </cell>
          <cell r="C86">
            <v>3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94">
          <cell r="A94" t="str">
            <v>J. Jones</v>
          </cell>
          <cell r="C94">
            <v>91</v>
          </cell>
          <cell r="D94">
            <v>1232</v>
          </cell>
          <cell r="E94">
            <v>13.538461538461538</v>
          </cell>
          <cell r="F94">
            <v>80</v>
          </cell>
          <cell r="G94">
            <v>4</v>
          </cell>
        </row>
        <row r="95">
          <cell r="A95" t="str">
            <v>Hooper</v>
          </cell>
          <cell r="C95">
            <v>55</v>
          </cell>
          <cell r="D95">
            <v>541</v>
          </cell>
          <cell r="E95">
            <v>9.836363636363636</v>
          </cell>
          <cell r="F95">
            <v>34</v>
          </cell>
          <cell r="G95">
            <v>1</v>
          </cell>
        </row>
        <row r="96">
          <cell r="A96" t="str">
            <v>Ridley</v>
          </cell>
          <cell r="C96">
            <v>65</v>
          </cell>
          <cell r="D96">
            <v>971</v>
          </cell>
          <cell r="E96">
            <v>14.938461538461539</v>
          </cell>
          <cell r="F96">
            <v>76</v>
          </cell>
          <cell r="G96">
            <v>4</v>
          </cell>
        </row>
        <row r="97">
          <cell r="A97" t="str">
            <v>Freeman</v>
          </cell>
          <cell r="C97">
            <v>39</v>
          </cell>
          <cell r="D97">
            <v>324</v>
          </cell>
          <cell r="E97">
            <v>8.3076923076923084</v>
          </cell>
          <cell r="F97">
            <v>35</v>
          </cell>
          <cell r="G97">
            <v>1</v>
          </cell>
        </row>
        <row r="98">
          <cell r="A98" t="str">
            <v>Gage</v>
          </cell>
          <cell r="C98">
            <v>44</v>
          </cell>
          <cell r="D98">
            <v>369</v>
          </cell>
          <cell r="E98">
            <v>8.3863636363636367</v>
          </cell>
          <cell r="F98">
            <v>19</v>
          </cell>
          <cell r="G98">
            <v>1</v>
          </cell>
        </row>
        <row r="99">
          <cell r="A99" t="str">
            <v>Sanu</v>
          </cell>
          <cell r="C99">
            <v>28</v>
          </cell>
          <cell r="D99">
            <v>325</v>
          </cell>
          <cell r="E99">
            <v>11.607142857142858</v>
          </cell>
          <cell r="F99">
            <v>37</v>
          </cell>
          <cell r="G99">
            <v>0</v>
          </cell>
        </row>
        <row r="100">
          <cell r="A100" t="str">
            <v>Hardy</v>
          </cell>
          <cell r="C100">
            <v>7</v>
          </cell>
          <cell r="D100">
            <v>54</v>
          </cell>
          <cell r="E100">
            <v>7.7142857142857144</v>
          </cell>
          <cell r="F100">
            <v>17</v>
          </cell>
          <cell r="G100">
            <v>0</v>
          </cell>
        </row>
        <row r="101">
          <cell r="A101" t="str">
            <v>Blake</v>
          </cell>
          <cell r="C101">
            <v>15</v>
          </cell>
          <cell r="D101">
            <v>116</v>
          </cell>
          <cell r="E101">
            <v>7.7333333333333334</v>
          </cell>
          <cell r="F101">
            <v>38</v>
          </cell>
          <cell r="G101">
            <v>0</v>
          </cell>
        </row>
        <row r="102">
          <cell r="A102" t="str">
            <v>I. Smith</v>
          </cell>
          <cell r="C102">
            <v>9</v>
          </cell>
          <cell r="D102">
            <v>92</v>
          </cell>
          <cell r="E102">
            <v>10.222222222222221</v>
          </cell>
          <cell r="F102">
            <v>28</v>
          </cell>
          <cell r="G102">
            <v>1</v>
          </cell>
        </row>
        <row r="103">
          <cell r="A103" t="str">
            <v xml:space="preserve">Hill </v>
          </cell>
          <cell r="C103">
            <v>10</v>
          </cell>
          <cell r="D103">
            <v>52</v>
          </cell>
          <cell r="E103">
            <v>5.2</v>
          </cell>
          <cell r="F103">
            <v>13</v>
          </cell>
          <cell r="G103">
            <v>0</v>
          </cell>
        </row>
        <row r="104">
          <cell r="A104" t="str">
            <v>Graham</v>
          </cell>
          <cell r="C104">
            <v>3</v>
          </cell>
          <cell r="D104">
            <v>79</v>
          </cell>
          <cell r="E104">
            <v>26.333333333333332</v>
          </cell>
          <cell r="F104">
            <v>37</v>
          </cell>
          <cell r="G104">
            <v>0</v>
          </cell>
        </row>
        <row r="105">
          <cell r="A105" t="str">
            <v>Stocker</v>
          </cell>
          <cell r="C105">
            <v>4</v>
          </cell>
          <cell r="D105">
            <v>19</v>
          </cell>
          <cell r="E105">
            <v>4.75</v>
          </cell>
          <cell r="F105">
            <v>8</v>
          </cell>
          <cell r="G105">
            <v>0</v>
          </cell>
        </row>
        <row r="106">
          <cell r="A106" t="str">
            <v>Barner</v>
          </cell>
          <cell r="C106">
            <v>7</v>
          </cell>
          <cell r="D106">
            <v>-2</v>
          </cell>
          <cell r="E106">
            <v>-0.2857142857142857</v>
          </cell>
          <cell r="F106">
            <v>2</v>
          </cell>
          <cell r="G106">
            <v>0</v>
          </cell>
        </row>
        <row r="107">
          <cell r="A107" t="str">
            <v>Zaccheaus</v>
          </cell>
          <cell r="C107">
            <v>4</v>
          </cell>
          <cell r="D107">
            <v>91</v>
          </cell>
          <cell r="E107">
            <v>22.75</v>
          </cell>
          <cell r="F107">
            <v>33</v>
          </cell>
          <cell r="G107">
            <v>1</v>
          </cell>
        </row>
        <row r="108">
          <cell r="A108" t="str">
            <v>Sambrailo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K. Smith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Ollison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McGrary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Ryan</v>
          </cell>
          <cell r="C116">
            <v>565</v>
          </cell>
          <cell r="D116">
            <v>375</v>
          </cell>
          <cell r="E116">
            <v>66.371681415929203</v>
          </cell>
          <cell r="F116">
            <v>4198</v>
          </cell>
          <cell r="G116">
            <v>13</v>
          </cell>
          <cell r="H116">
            <v>80</v>
          </cell>
          <cell r="I116">
            <v>5</v>
          </cell>
          <cell r="J116">
            <v>2.3008849557522124</v>
          </cell>
          <cell r="K116">
            <v>0.88495575221238942</v>
          </cell>
          <cell r="L116">
            <v>7.4300884955752213</v>
          </cell>
          <cell r="M116">
            <v>92.334070796460182</v>
          </cell>
          <cell r="N116">
            <v>60</v>
          </cell>
        </row>
        <row r="117">
          <cell r="A117" t="str">
            <v>Schaub</v>
          </cell>
          <cell r="C117">
            <v>9</v>
          </cell>
          <cell r="D117">
            <v>5</v>
          </cell>
          <cell r="E117">
            <v>55.555555555555557</v>
          </cell>
          <cell r="F117">
            <v>63</v>
          </cell>
          <cell r="G117">
            <v>0</v>
          </cell>
          <cell r="H117">
            <v>19</v>
          </cell>
          <cell r="I117">
            <v>0</v>
          </cell>
          <cell r="J117">
            <v>0</v>
          </cell>
          <cell r="K117">
            <v>0</v>
          </cell>
          <cell r="L117">
            <v>7</v>
          </cell>
          <cell r="M117">
            <v>77.546296296296291</v>
          </cell>
          <cell r="N117">
            <v>0</v>
          </cell>
        </row>
        <row r="118">
          <cell r="A118" t="str">
            <v>Barner</v>
          </cell>
          <cell r="C118">
            <v>1</v>
          </cell>
          <cell r="D118">
            <v>1</v>
          </cell>
          <cell r="E118">
            <v>100</v>
          </cell>
          <cell r="F118">
            <v>2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2</v>
          </cell>
          <cell r="M118">
            <v>79.166666666666671</v>
          </cell>
          <cell r="N118">
            <v>0</v>
          </cell>
        </row>
        <row r="125">
          <cell r="A125" t="str">
            <v>Barner</v>
          </cell>
          <cell r="C125">
            <v>29</v>
          </cell>
          <cell r="D125">
            <v>5</v>
          </cell>
          <cell r="E125">
            <v>340</v>
          </cell>
          <cell r="F125">
            <v>11.724137931034482</v>
          </cell>
          <cell r="G125">
            <v>65</v>
          </cell>
          <cell r="H125">
            <v>1</v>
          </cell>
        </row>
        <row r="126">
          <cell r="A126" t="str">
            <v>Gage</v>
          </cell>
          <cell r="C126">
            <v>4</v>
          </cell>
          <cell r="D126">
            <v>0</v>
          </cell>
          <cell r="E126">
            <v>-4</v>
          </cell>
          <cell r="F126">
            <v>-1</v>
          </cell>
          <cell r="G126">
            <v>1</v>
          </cell>
          <cell r="H126">
            <v>0</v>
          </cell>
        </row>
        <row r="127">
          <cell r="A127" t="str">
            <v>Sanu</v>
          </cell>
          <cell r="C127">
            <v>0</v>
          </cell>
          <cell r="D127">
            <v>0</v>
          </cell>
          <cell r="E127">
            <v>0</v>
          </cell>
          <cell r="F127" t="e">
            <v>#DIV/0!</v>
          </cell>
          <cell r="G127">
            <v>0</v>
          </cell>
          <cell r="H127">
            <v>0</v>
          </cell>
        </row>
        <row r="134">
          <cell r="A134" t="str">
            <v>Barner</v>
          </cell>
          <cell r="C134">
            <v>13</v>
          </cell>
          <cell r="D134">
            <v>326</v>
          </cell>
          <cell r="E134">
            <v>25.076923076923077</v>
          </cell>
          <cell r="F134">
            <v>49</v>
          </cell>
          <cell r="G134">
            <v>0</v>
          </cell>
        </row>
        <row r="135">
          <cell r="A135" t="str">
            <v>Sheffield</v>
          </cell>
          <cell r="C135">
            <v>9</v>
          </cell>
          <cell r="D135">
            <v>163</v>
          </cell>
          <cell r="E135">
            <v>18.111111111111111</v>
          </cell>
          <cell r="F135">
            <v>38</v>
          </cell>
          <cell r="G135">
            <v>0</v>
          </cell>
        </row>
        <row r="136">
          <cell r="A136" t="str">
            <v>I. Smith</v>
          </cell>
          <cell r="C136">
            <v>5</v>
          </cell>
          <cell r="D136">
            <v>123</v>
          </cell>
          <cell r="E136">
            <v>24.6</v>
          </cell>
          <cell r="F136">
            <v>30</v>
          </cell>
          <cell r="G136">
            <v>0</v>
          </cell>
        </row>
        <row r="146">
          <cell r="A146" t="str">
            <v>Ry. Allen</v>
          </cell>
          <cell r="C146">
            <v>57</v>
          </cell>
          <cell r="D146">
            <v>2367</v>
          </cell>
          <cell r="E146">
            <v>41.526315789473685</v>
          </cell>
          <cell r="F146">
            <v>64</v>
          </cell>
          <cell r="G146">
            <v>0</v>
          </cell>
        </row>
        <row r="147">
          <cell r="A147" t="str">
            <v>Bosher</v>
          </cell>
          <cell r="C147">
            <v>24</v>
          </cell>
          <cell r="D147">
            <v>1026</v>
          </cell>
          <cell r="E147">
            <v>42.75</v>
          </cell>
          <cell r="F147">
            <v>54</v>
          </cell>
          <cell r="G147">
            <v>0</v>
          </cell>
        </row>
        <row r="148">
          <cell r="A148" t="str">
            <v>Redfern</v>
          </cell>
          <cell r="C148">
            <v>7</v>
          </cell>
          <cell r="D148">
            <v>327</v>
          </cell>
          <cell r="E148">
            <v>46.714285714285715</v>
          </cell>
          <cell r="F148">
            <v>54</v>
          </cell>
          <cell r="G148">
            <v>0</v>
          </cell>
        </row>
        <row r="149">
          <cell r="A149" t="str">
            <v>Wile</v>
          </cell>
          <cell r="C149">
            <v>0</v>
          </cell>
          <cell r="D149">
            <v>0</v>
          </cell>
          <cell r="E149" t="e">
            <v>#DIV/0!</v>
          </cell>
          <cell r="F149">
            <v>0</v>
          </cell>
          <cell r="G149">
            <v>0</v>
          </cell>
        </row>
        <row r="153">
          <cell r="A153" t="str">
            <v>Koo</v>
          </cell>
          <cell r="C153">
            <v>36</v>
          </cell>
          <cell r="D153">
            <v>16</v>
          </cell>
          <cell r="E153">
            <v>20</v>
          </cell>
          <cell r="F153">
            <v>17</v>
          </cell>
          <cell r="G153">
            <v>85</v>
          </cell>
          <cell r="H153">
            <v>46</v>
          </cell>
          <cell r="I153">
            <v>14</v>
          </cell>
          <cell r="J153">
            <v>13</v>
          </cell>
          <cell r="K153">
            <v>92.857142857142861</v>
          </cell>
          <cell r="L153">
            <v>64</v>
          </cell>
        </row>
        <row r="154">
          <cell r="A154" t="str">
            <v>Bryant</v>
          </cell>
          <cell r="C154">
            <v>19</v>
          </cell>
          <cell r="D154">
            <v>0</v>
          </cell>
          <cell r="E154">
            <v>19</v>
          </cell>
          <cell r="F154">
            <v>11</v>
          </cell>
          <cell r="G154">
            <v>57.894736842105267</v>
          </cell>
          <cell r="H154">
            <v>49</v>
          </cell>
          <cell r="I154">
            <v>7</v>
          </cell>
          <cell r="J154">
            <v>7</v>
          </cell>
          <cell r="K154">
            <v>100</v>
          </cell>
          <cell r="L154">
            <v>40</v>
          </cell>
        </row>
        <row r="159">
          <cell r="A159" t="str">
            <v>Trufant</v>
          </cell>
          <cell r="C159">
            <v>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Kazee</v>
          </cell>
          <cell r="C160">
            <v>2</v>
          </cell>
          <cell r="D160">
            <v>20</v>
          </cell>
          <cell r="E160">
            <v>10</v>
          </cell>
          <cell r="F160">
            <v>20</v>
          </cell>
          <cell r="G160">
            <v>0</v>
          </cell>
        </row>
        <row r="161">
          <cell r="A161" t="str">
            <v>Ri. Allen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Campbell</v>
          </cell>
          <cell r="C162">
            <v>1</v>
          </cell>
          <cell r="D162">
            <v>-5</v>
          </cell>
          <cell r="E162">
            <v>-5</v>
          </cell>
          <cell r="F162">
            <v>0</v>
          </cell>
          <cell r="G162">
            <v>0</v>
          </cell>
        </row>
        <row r="163">
          <cell r="A163" t="str">
            <v>D. Jones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74">
          <cell r="A174" t="str">
            <v>Beasley</v>
          </cell>
          <cell r="C174">
            <v>5</v>
          </cell>
        </row>
        <row r="175">
          <cell r="A175" t="str">
            <v>Jarrett</v>
          </cell>
          <cell r="C175">
            <v>7.5</v>
          </cell>
        </row>
        <row r="176">
          <cell r="A176" t="str">
            <v>Clayborn</v>
          </cell>
          <cell r="C176">
            <v>3</v>
          </cell>
        </row>
        <row r="177">
          <cell r="A177" t="str">
            <v>McKinley</v>
          </cell>
          <cell r="C177">
            <v>5</v>
          </cell>
        </row>
        <row r="178">
          <cell r="A178" t="str">
            <v>Campbell</v>
          </cell>
          <cell r="C178">
            <v>1</v>
          </cell>
        </row>
        <row r="179">
          <cell r="A179" t="str">
            <v>Bailey</v>
          </cell>
          <cell r="C179">
            <v>0</v>
          </cell>
        </row>
        <row r="180">
          <cell r="A180" t="str">
            <v>Davison</v>
          </cell>
          <cell r="C180">
            <v>0</v>
          </cell>
        </row>
        <row r="181">
          <cell r="A181" t="str">
            <v>Cominsky</v>
          </cell>
          <cell r="C181">
            <v>0</v>
          </cell>
        </row>
        <row r="182">
          <cell r="A182" t="str">
            <v>J. Crawford</v>
          </cell>
          <cell r="C182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LAR"/>
      <sheetName val="TBB"/>
      <sheetName val="@ARI"/>
      <sheetName val="@HOU"/>
      <sheetName val="JAC"/>
      <sheetName val="@TBB"/>
      <sheetName val="@SFO"/>
      <sheetName val="TEN"/>
      <sheetName val="@GBP"/>
      <sheetName val="ATL"/>
      <sheetName val="@NOS"/>
      <sheetName val="WAS"/>
      <sheetName val="@ATL"/>
      <sheetName val="SEA"/>
      <sheetName val="@IND"/>
      <sheetName val="NOS"/>
      <sheetName val="Formula"/>
      <sheetName val="Sheet1"/>
    </sheetNames>
    <sheetDataSet>
      <sheetData sheetId="0">
        <row r="6">
          <cell r="D6">
            <v>312</v>
          </cell>
          <cell r="M6">
            <v>347</v>
          </cell>
        </row>
        <row r="7">
          <cell r="D7">
            <v>95</v>
          </cell>
          <cell r="M7">
            <v>124</v>
          </cell>
        </row>
        <row r="8">
          <cell r="D8">
            <v>165</v>
          </cell>
          <cell r="M8">
            <v>195</v>
          </cell>
        </row>
        <row r="9">
          <cell r="D9">
            <v>52</v>
          </cell>
          <cell r="M9">
            <v>28</v>
          </cell>
        </row>
        <row r="11">
          <cell r="D11">
            <v>403</v>
          </cell>
          <cell r="M11">
            <v>445</v>
          </cell>
        </row>
        <row r="12">
          <cell r="D12">
            <v>1496</v>
          </cell>
          <cell r="M12">
            <v>2094</v>
          </cell>
        </row>
        <row r="13">
          <cell r="D13">
            <v>3.7121588089330024</v>
          </cell>
          <cell r="M13">
            <v>4.7056179775280897</v>
          </cell>
        </row>
        <row r="15">
          <cell r="D15">
            <v>584</v>
          </cell>
          <cell r="M15">
            <v>513</v>
          </cell>
        </row>
        <row r="16">
          <cell r="D16">
            <v>344</v>
          </cell>
          <cell r="M16">
            <v>348</v>
          </cell>
        </row>
        <row r="17">
          <cell r="D17">
            <v>58.904109589041099</v>
          </cell>
          <cell r="M17">
            <v>67.836257309941516</v>
          </cell>
        </row>
        <row r="18">
          <cell r="D18">
            <v>3792</v>
          </cell>
          <cell r="M18">
            <v>4479</v>
          </cell>
        </row>
        <row r="19">
          <cell r="D19">
            <v>60</v>
          </cell>
          <cell r="M19">
            <v>63</v>
          </cell>
        </row>
        <row r="20">
          <cell r="D20">
            <v>400</v>
          </cell>
          <cell r="M20">
            <v>322</v>
          </cell>
        </row>
        <row r="21">
          <cell r="D21">
            <v>3392</v>
          </cell>
          <cell r="M21">
            <v>4157</v>
          </cell>
        </row>
        <row r="22">
          <cell r="D22">
            <v>5.2670807453416151</v>
          </cell>
          <cell r="M22">
            <v>7.2170138888888893</v>
          </cell>
        </row>
        <row r="23">
          <cell r="D23">
            <v>11.023255813953488</v>
          </cell>
          <cell r="M23">
            <v>12.870689655172415</v>
          </cell>
        </row>
        <row r="26">
          <cell r="D26">
            <v>4888</v>
          </cell>
          <cell r="M26">
            <v>6251</v>
          </cell>
        </row>
        <row r="27">
          <cell r="D27">
            <v>30.605564648117838</v>
          </cell>
          <cell r="M27">
            <v>33.498640217565189</v>
          </cell>
        </row>
        <row r="28">
          <cell r="D28">
            <v>69.394435351882152</v>
          </cell>
          <cell r="M28">
            <v>66.501359782434804</v>
          </cell>
        </row>
        <row r="30">
          <cell r="D30">
            <v>1047</v>
          </cell>
          <cell r="M30">
            <v>1021</v>
          </cell>
        </row>
        <row r="31">
          <cell r="D31">
            <v>4.6685768863419295</v>
          </cell>
          <cell r="M31">
            <v>6.1224289911851129</v>
          </cell>
        </row>
        <row r="34">
          <cell r="D34">
            <v>12</v>
          </cell>
          <cell r="M34">
            <v>14</v>
          </cell>
        </row>
        <row r="35">
          <cell r="D35">
            <v>140</v>
          </cell>
          <cell r="M35">
            <v>62</v>
          </cell>
        </row>
        <row r="36">
          <cell r="D36">
            <v>1</v>
          </cell>
          <cell r="M36">
            <v>0</v>
          </cell>
        </row>
        <row r="38">
          <cell r="D38">
            <v>98</v>
          </cell>
          <cell r="M38">
            <v>88</v>
          </cell>
        </row>
        <row r="39">
          <cell r="D39">
            <v>4560</v>
          </cell>
          <cell r="M39">
            <v>3795</v>
          </cell>
        </row>
        <row r="40">
          <cell r="D40">
            <v>46.530612244897959</v>
          </cell>
          <cell r="M40">
            <v>43.125</v>
          </cell>
        </row>
        <row r="42">
          <cell r="D42">
            <v>43</v>
          </cell>
          <cell r="M42">
            <v>50</v>
          </cell>
        </row>
        <row r="43">
          <cell r="D43">
            <v>282</v>
          </cell>
          <cell r="M43">
            <v>466</v>
          </cell>
        </row>
        <row r="44">
          <cell r="D44">
            <v>6.558139534883721</v>
          </cell>
          <cell r="M44">
            <v>9.32</v>
          </cell>
        </row>
        <row r="45">
          <cell r="D45">
            <v>0</v>
          </cell>
          <cell r="M45">
            <v>1</v>
          </cell>
        </row>
        <row r="47">
          <cell r="D47">
            <v>31</v>
          </cell>
          <cell r="M47">
            <v>6</v>
          </cell>
        </row>
        <row r="48">
          <cell r="D48">
            <v>576</v>
          </cell>
          <cell r="M48">
            <v>84</v>
          </cell>
        </row>
        <row r="49">
          <cell r="D49">
            <v>18.580645161290324</v>
          </cell>
          <cell r="M49">
            <v>14</v>
          </cell>
        </row>
        <row r="50">
          <cell r="D50">
            <v>0</v>
          </cell>
          <cell r="M50">
            <v>0</v>
          </cell>
        </row>
        <row r="52">
          <cell r="D52">
            <v>106</v>
          </cell>
          <cell r="M52">
            <v>152</v>
          </cell>
        </row>
        <row r="53">
          <cell r="D53">
            <v>862</v>
          </cell>
          <cell r="M53">
            <v>1292</v>
          </cell>
        </row>
        <row r="55">
          <cell r="D55">
            <v>27</v>
          </cell>
          <cell r="M55">
            <v>32</v>
          </cell>
        </row>
        <row r="56">
          <cell r="D56">
            <v>20</v>
          </cell>
          <cell r="M56">
            <v>16</v>
          </cell>
        </row>
        <row r="58">
          <cell r="D58">
            <v>273</v>
          </cell>
          <cell r="M58">
            <v>438</v>
          </cell>
        </row>
        <row r="59">
          <cell r="D59">
            <v>29</v>
          </cell>
          <cell r="M59">
            <v>53</v>
          </cell>
        </row>
        <row r="60">
          <cell r="D60">
            <v>14</v>
          </cell>
          <cell r="M60">
            <v>20</v>
          </cell>
        </row>
        <row r="61">
          <cell r="D61">
            <v>15</v>
          </cell>
          <cell r="M61">
            <v>26</v>
          </cell>
        </row>
        <row r="62">
          <cell r="D62">
            <v>0</v>
          </cell>
          <cell r="M62">
            <v>4</v>
          </cell>
        </row>
        <row r="63">
          <cell r="D63">
            <v>24</v>
          </cell>
          <cell r="M63">
            <v>51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1</v>
          </cell>
        </row>
        <row r="66">
          <cell r="D66">
            <v>0</v>
          </cell>
          <cell r="M66">
            <v>0</v>
          </cell>
        </row>
        <row r="67">
          <cell r="D67">
            <v>25</v>
          </cell>
          <cell r="M67">
            <v>23</v>
          </cell>
        </row>
        <row r="68">
          <cell r="D68">
            <v>40</v>
          </cell>
          <cell r="M68">
            <v>31</v>
          </cell>
        </row>
        <row r="69">
          <cell r="D69">
            <v>62.5</v>
          </cell>
          <cell r="M69">
            <v>74.193548387096769</v>
          </cell>
        </row>
        <row r="70">
          <cell r="D70" t="str">
            <v>30:05</v>
          </cell>
          <cell r="M70" t="str">
            <v>29:55</v>
          </cell>
        </row>
        <row r="71">
          <cell r="D71">
            <v>0</v>
          </cell>
          <cell r="M71">
            <v>32.8125</v>
          </cell>
        </row>
        <row r="75">
          <cell r="A75" t="str">
            <v>McCaffrey</v>
          </cell>
          <cell r="C75">
            <v>308</v>
          </cell>
          <cell r="D75">
            <v>1334</v>
          </cell>
          <cell r="E75">
            <v>4.3311688311688314</v>
          </cell>
          <cell r="F75">
            <v>63</v>
          </cell>
          <cell r="G75">
            <v>13</v>
          </cell>
        </row>
        <row r="76">
          <cell r="A76" t="str">
            <v>Samuel</v>
          </cell>
          <cell r="C76">
            <v>9</v>
          </cell>
          <cell r="D76">
            <v>24</v>
          </cell>
          <cell r="E76">
            <v>2.6666666666666665</v>
          </cell>
          <cell r="F76">
            <v>14</v>
          </cell>
          <cell r="G76">
            <v>0</v>
          </cell>
        </row>
        <row r="77">
          <cell r="A77" t="str">
            <v>Bonnafon</v>
          </cell>
          <cell r="C77">
            <v>25</v>
          </cell>
          <cell r="D77">
            <v>55</v>
          </cell>
          <cell r="E77">
            <v>2.2000000000000002</v>
          </cell>
          <cell r="F77">
            <v>16</v>
          </cell>
          <cell r="G77">
            <v>0</v>
          </cell>
        </row>
        <row r="78">
          <cell r="A78" t="str">
            <v>Allen</v>
          </cell>
          <cell r="C78">
            <v>37</v>
          </cell>
          <cell r="D78">
            <v>62</v>
          </cell>
          <cell r="E78">
            <v>1.6756756756756757</v>
          </cell>
          <cell r="F78">
            <v>14</v>
          </cell>
          <cell r="G78">
            <v>1</v>
          </cell>
        </row>
        <row r="79">
          <cell r="A79" t="str">
            <v>Moore</v>
          </cell>
          <cell r="C79">
            <v>0</v>
          </cell>
          <cell r="D79">
            <v>0</v>
          </cell>
          <cell r="E79" t="e">
            <v>#DIV/0!</v>
          </cell>
          <cell r="F79">
            <v>0</v>
          </cell>
          <cell r="G79">
            <v>0</v>
          </cell>
        </row>
        <row r="80">
          <cell r="A80" t="str">
            <v>Davis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Grier</v>
          </cell>
          <cell r="C81">
            <v>4</v>
          </cell>
          <cell r="D81">
            <v>-4</v>
          </cell>
          <cell r="E81">
            <v>-1</v>
          </cell>
          <cell r="F81">
            <v>2</v>
          </cell>
          <cell r="G81">
            <v>0</v>
          </cell>
        </row>
        <row r="82">
          <cell r="A82" t="str">
            <v>Armah</v>
          </cell>
          <cell r="C82">
            <v>10</v>
          </cell>
          <cell r="D82">
            <v>22</v>
          </cell>
          <cell r="E82">
            <v>2.2000000000000002</v>
          </cell>
          <cell r="F82">
            <v>8</v>
          </cell>
          <cell r="G82">
            <v>0</v>
          </cell>
        </row>
        <row r="83">
          <cell r="A83" t="str">
            <v>Scarlett</v>
          </cell>
          <cell r="C83">
            <v>3</v>
          </cell>
          <cell r="D83">
            <v>3</v>
          </cell>
          <cell r="E83">
            <v>1</v>
          </cell>
          <cell r="F83">
            <v>3</v>
          </cell>
          <cell r="G83">
            <v>0</v>
          </cell>
        </row>
        <row r="84">
          <cell r="A84" t="str">
            <v>Jones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85">
          <cell r="A85" t="str">
            <v>Newton</v>
          </cell>
          <cell r="C85">
            <v>6</v>
          </cell>
          <cell r="D85">
            <v>0</v>
          </cell>
          <cell r="E85">
            <v>0</v>
          </cell>
          <cell r="F85">
            <v>1</v>
          </cell>
          <cell r="G85">
            <v>0</v>
          </cell>
        </row>
        <row r="86">
          <cell r="A86" t="str">
            <v>Wright</v>
          </cell>
          <cell r="C86">
            <v>0</v>
          </cell>
          <cell r="D86">
            <v>0</v>
          </cell>
          <cell r="E86" t="e">
            <v>#DIV/0!</v>
          </cell>
          <cell r="F86">
            <v>0</v>
          </cell>
          <cell r="G86">
            <v>0</v>
          </cell>
        </row>
        <row r="94">
          <cell r="A94" t="str">
            <v>McCaffrey</v>
          </cell>
          <cell r="C94">
            <v>111</v>
          </cell>
          <cell r="D94">
            <v>1044</v>
          </cell>
          <cell r="E94">
            <v>9.4054054054054053</v>
          </cell>
          <cell r="F94">
            <v>56</v>
          </cell>
          <cell r="G94">
            <v>3</v>
          </cell>
        </row>
        <row r="95">
          <cell r="A95" t="str">
            <v>Moore</v>
          </cell>
          <cell r="C95">
            <v>82</v>
          </cell>
          <cell r="D95">
            <v>1142</v>
          </cell>
          <cell r="E95">
            <v>13.926829268292684</v>
          </cell>
          <cell r="F95">
            <v>73</v>
          </cell>
          <cell r="G95">
            <v>7</v>
          </cell>
        </row>
        <row r="96">
          <cell r="A96" t="str">
            <v>Samuel</v>
          </cell>
          <cell r="C96">
            <v>51</v>
          </cell>
          <cell r="D96">
            <v>624</v>
          </cell>
          <cell r="E96">
            <v>12.235294117647058</v>
          </cell>
          <cell r="F96">
            <v>40</v>
          </cell>
          <cell r="G96">
            <v>4</v>
          </cell>
        </row>
        <row r="97">
          <cell r="A97" t="str">
            <v>Olsen</v>
          </cell>
          <cell r="C97">
            <v>42</v>
          </cell>
          <cell r="D97">
            <v>401</v>
          </cell>
          <cell r="E97">
            <v>9.5476190476190474</v>
          </cell>
          <cell r="F97">
            <v>41</v>
          </cell>
          <cell r="G97">
            <v>0</v>
          </cell>
        </row>
        <row r="98">
          <cell r="A98" t="str">
            <v>Wright</v>
          </cell>
          <cell r="C98">
            <v>26</v>
          </cell>
          <cell r="D98">
            <v>353</v>
          </cell>
          <cell r="E98">
            <v>13.576923076923077</v>
          </cell>
          <cell r="F98">
            <v>38</v>
          </cell>
          <cell r="G98">
            <v>0</v>
          </cell>
        </row>
        <row r="99">
          <cell r="A99" t="str">
            <v>Thomas</v>
          </cell>
          <cell r="C99">
            <v>11</v>
          </cell>
          <cell r="D99">
            <v>48</v>
          </cell>
          <cell r="E99">
            <v>4.3636363636363633</v>
          </cell>
          <cell r="F99">
            <v>11</v>
          </cell>
          <cell r="G99">
            <v>1</v>
          </cell>
        </row>
        <row r="100">
          <cell r="A100" t="str">
            <v>Zylstra</v>
          </cell>
          <cell r="C100">
            <v>7</v>
          </cell>
          <cell r="D100">
            <v>69</v>
          </cell>
          <cell r="E100">
            <v>9.8571428571428577</v>
          </cell>
          <cell r="F100">
            <v>25</v>
          </cell>
          <cell r="G100">
            <v>0</v>
          </cell>
        </row>
        <row r="101">
          <cell r="A101" t="str">
            <v>Hogan</v>
          </cell>
          <cell r="C101">
            <v>3</v>
          </cell>
          <cell r="D101">
            <v>29</v>
          </cell>
          <cell r="E101">
            <v>9.6666666666666661</v>
          </cell>
          <cell r="F101">
            <v>17</v>
          </cell>
          <cell r="G101">
            <v>0</v>
          </cell>
        </row>
        <row r="102">
          <cell r="A102" t="str">
            <v>Bonnafon</v>
          </cell>
          <cell r="C102">
            <v>3</v>
          </cell>
          <cell r="D102">
            <v>25</v>
          </cell>
          <cell r="E102">
            <v>8.3333333333333339</v>
          </cell>
          <cell r="F102">
            <v>11</v>
          </cell>
          <cell r="G102">
            <v>0</v>
          </cell>
        </row>
        <row r="103">
          <cell r="A103" t="str">
            <v>White</v>
          </cell>
          <cell r="C103">
            <v>5</v>
          </cell>
          <cell r="D103">
            <v>42</v>
          </cell>
          <cell r="E103">
            <v>8.4</v>
          </cell>
          <cell r="F103">
            <v>15</v>
          </cell>
          <cell r="G103">
            <v>0</v>
          </cell>
        </row>
        <row r="104">
          <cell r="A104" t="str">
            <v>Armah</v>
          </cell>
          <cell r="C104">
            <v>3</v>
          </cell>
          <cell r="D104">
            <v>15</v>
          </cell>
          <cell r="E104">
            <v>5</v>
          </cell>
          <cell r="F104">
            <v>13</v>
          </cell>
          <cell r="G104">
            <v>0</v>
          </cell>
        </row>
        <row r="105">
          <cell r="A105" t="str">
            <v>Manhertz</v>
          </cell>
          <cell r="C105">
            <v>0</v>
          </cell>
          <cell r="D105">
            <v>0</v>
          </cell>
          <cell r="E105" t="e">
            <v>#DIV/0!</v>
          </cell>
          <cell r="F105">
            <v>0</v>
          </cell>
          <cell r="G105">
            <v>0</v>
          </cell>
        </row>
        <row r="116">
          <cell r="A116" t="str">
            <v>Allen</v>
          </cell>
          <cell r="C116">
            <v>477</v>
          </cell>
          <cell r="D116">
            <v>292</v>
          </cell>
          <cell r="E116">
            <v>61.215932914046121</v>
          </cell>
          <cell r="F116">
            <v>3147</v>
          </cell>
          <cell r="G116">
            <v>12</v>
          </cell>
          <cell r="H116">
            <v>73</v>
          </cell>
          <cell r="I116">
            <v>10</v>
          </cell>
          <cell r="J116">
            <v>2.5157232704402519</v>
          </cell>
          <cell r="K116">
            <v>2.0964360587002098</v>
          </cell>
          <cell r="L116">
            <v>6.5974842767295598</v>
          </cell>
          <cell r="M116">
            <v>80.236722571628235</v>
          </cell>
          <cell r="N116">
            <v>47</v>
          </cell>
        </row>
        <row r="117">
          <cell r="A117" t="str">
            <v>Newton</v>
          </cell>
          <cell r="C117">
            <v>76</v>
          </cell>
          <cell r="D117">
            <v>40</v>
          </cell>
          <cell r="E117">
            <v>52.631578947368418</v>
          </cell>
          <cell r="F117">
            <v>499</v>
          </cell>
          <cell r="G117">
            <v>2</v>
          </cell>
          <cell r="H117">
            <v>41</v>
          </cell>
          <cell r="I117">
            <v>0</v>
          </cell>
          <cell r="J117">
            <v>2.6315789473684208</v>
          </cell>
          <cell r="K117">
            <v>0</v>
          </cell>
          <cell r="L117">
            <v>6.5657894736842106</v>
          </cell>
          <cell r="M117">
            <v>82.072368421052616</v>
          </cell>
          <cell r="N117">
            <v>9</v>
          </cell>
        </row>
        <row r="118">
          <cell r="A118" t="str">
            <v>Grier</v>
          </cell>
          <cell r="C118">
            <v>30</v>
          </cell>
          <cell r="D118">
            <v>11</v>
          </cell>
          <cell r="E118">
            <v>36.666666666666664</v>
          </cell>
          <cell r="F118">
            <v>121</v>
          </cell>
          <cell r="G118">
            <v>1</v>
          </cell>
          <cell r="H118">
            <v>42</v>
          </cell>
          <cell r="I118">
            <v>2</v>
          </cell>
          <cell r="J118">
            <v>3.3333333333333335</v>
          </cell>
          <cell r="K118">
            <v>6.666666666666667</v>
          </cell>
          <cell r="L118">
            <v>4.0333333333333332</v>
          </cell>
          <cell r="M118">
            <v>32.777777777777779</v>
          </cell>
          <cell r="N118">
            <v>4</v>
          </cell>
        </row>
        <row r="119">
          <cell r="A119" t="str">
            <v>McCaffrey</v>
          </cell>
          <cell r="C119">
            <v>0</v>
          </cell>
          <cell r="D119">
            <v>0</v>
          </cell>
          <cell r="E119" t="e">
            <v>#DIV/0!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>
            <v>0</v>
          </cell>
        </row>
        <row r="120">
          <cell r="A120" t="str">
            <v>Palardy</v>
          </cell>
          <cell r="C120">
            <v>1</v>
          </cell>
          <cell r="D120">
            <v>1</v>
          </cell>
          <cell r="E120">
            <v>100</v>
          </cell>
          <cell r="F120">
            <v>25</v>
          </cell>
          <cell r="G120">
            <v>0</v>
          </cell>
          <cell r="H120">
            <v>25</v>
          </cell>
          <cell r="I120">
            <v>0</v>
          </cell>
          <cell r="J120">
            <v>0</v>
          </cell>
          <cell r="K120">
            <v>0</v>
          </cell>
          <cell r="L120">
            <v>25</v>
          </cell>
          <cell r="M120">
            <v>118.75</v>
          </cell>
          <cell r="N120">
            <v>0</v>
          </cell>
        </row>
        <row r="125">
          <cell r="A125" t="str">
            <v>McCloud</v>
          </cell>
          <cell r="C125">
            <v>6</v>
          </cell>
          <cell r="D125">
            <v>3</v>
          </cell>
          <cell r="E125">
            <v>24</v>
          </cell>
          <cell r="F125">
            <v>4</v>
          </cell>
          <cell r="G125">
            <v>15</v>
          </cell>
          <cell r="H125">
            <v>0</v>
          </cell>
        </row>
        <row r="126">
          <cell r="A126" t="str">
            <v>Moore</v>
          </cell>
          <cell r="C126">
            <v>18</v>
          </cell>
          <cell r="D126">
            <v>9</v>
          </cell>
          <cell r="E126">
            <v>175</v>
          </cell>
          <cell r="F126">
            <v>9.7222222222222214</v>
          </cell>
          <cell r="G126">
            <v>26</v>
          </cell>
          <cell r="H126">
            <v>0</v>
          </cell>
        </row>
        <row r="127">
          <cell r="A127" t="str">
            <v>Dortch</v>
          </cell>
          <cell r="C127">
            <v>8</v>
          </cell>
          <cell r="D127">
            <v>0</v>
          </cell>
          <cell r="E127">
            <v>45</v>
          </cell>
          <cell r="F127">
            <v>5.625</v>
          </cell>
          <cell r="G127">
            <v>14</v>
          </cell>
          <cell r="H127">
            <v>0</v>
          </cell>
        </row>
        <row r="128">
          <cell r="A128" t="str">
            <v>Hogan</v>
          </cell>
          <cell r="C128">
            <v>5</v>
          </cell>
          <cell r="D128">
            <v>4</v>
          </cell>
          <cell r="E128">
            <v>26</v>
          </cell>
          <cell r="F128">
            <v>5.2</v>
          </cell>
          <cell r="G128">
            <v>9</v>
          </cell>
          <cell r="H128">
            <v>0</v>
          </cell>
        </row>
        <row r="129">
          <cell r="A129" t="str">
            <v>Gaulden</v>
          </cell>
          <cell r="C129">
            <v>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Zylstra</v>
          </cell>
          <cell r="C130">
            <v>1</v>
          </cell>
          <cell r="D130">
            <v>0</v>
          </cell>
          <cell r="E130">
            <v>12</v>
          </cell>
          <cell r="F130">
            <v>12</v>
          </cell>
          <cell r="G130">
            <v>12</v>
          </cell>
          <cell r="H130">
            <v>0</v>
          </cell>
        </row>
        <row r="131">
          <cell r="A131" t="str">
            <v>Hogan</v>
          </cell>
          <cell r="C131">
            <v>0</v>
          </cell>
          <cell r="D131">
            <v>0</v>
          </cell>
          <cell r="E131">
            <v>0</v>
          </cell>
          <cell r="F131" t="e">
            <v>#DIV/0!</v>
          </cell>
          <cell r="G131">
            <v>0</v>
          </cell>
          <cell r="H131">
            <v>0</v>
          </cell>
        </row>
        <row r="134">
          <cell r="A134" t="str">
            <v>White</v>
          </cell>
          <cell r="C134">
            <v>6</v>
          </cell>
          <cell r="D134">
            <v>84</v>
          </cell>
          <cell r="E134">
            <v>14</v>
          </cell>
          <cell r="F134">
            <v>30</v>
          </cell>
          <cell r="G134">
            <v>0</v>
          </cell>
        </row>
        <row r="135">
          <cell r="A135" t="str">
            <v>McCloud</v>
          </cell>
          <cell r="C135">
            <v>6</v>
          </cell>
          <cell r="D135">
            <v>107</v>
          </cell>
          <cell r="E135">
            <v>17.833333333333332</v>
          </cell>
          <cell r="F135">
            <v>24</v>
          </cell>
          <cell r="G135">
            <v>0</v>
          </cell>
        </row>
        <row r="136">
          <cell r="A136" t="str">
            <v>Bonnafon</v>
          </cell>
          <cell r="C136">
            <v>11</v>
          </cell>
          <cell r="D136">
            <v>226</v>
          </cell>
          <cell r="E136">
            <v>20.545454545454547</v>
          </cell>
          <cell r="F136">
            <v>43</v>
          </cell>
          <cell r="G136">
            <v>0</v>
          </cell>
        </row>
        <row r="137">
          <cell r="A137" t="str">
            <v>Dortch</v>
          </cell>
          <cell r="C137">
            <v>3</v>
          </cell>
          <cell r="D137">
            <v>75</v>
          </cell>
          <cell r="E137">
            <v>25</v>
          </cell>
          <cell r="F137">
            <v>33</v>
          </cell>
          <cell r="G137">
            <v>0</v>
          </cell>
        </row>
        <row r="138">
          <cell r="A138" t="str">
            <v>Zylstra</v>
          </cell>
          <cell r="C138">
            <v>3</v>
          </cell>
          <cell r="D138">
            <v>64</v>
          </cell>
          <cell r="E138">
            <v>21.333333333333332</v>
          </cell>
          <cell r="F138">
            <v>26</v>
          </cell>
          <cell r="G138">
            <v>0</v>
          </cell>
        </row>
        <row r="139">
          <cell r="A139" t="str">
            <v>Hogan</v>
          </cell>
          <cell r="C139">
            <v>2</v>
          </cell>
          <cell r="D139">
            <v>20</v>
          </cell>
          <cell r="E139">
            <v>10</v>
          </cell>
          <cell r="F139">
            <v>19</v>
          </cell>
          <cell r="G139">
            <v>0</v>
          </cell>
        </row>
        <row r="146">
          <cell r="A146" t="str">
            <v>Palardy</v>
          </cell>
          <cell r="C146">
            <v>98</v>
          </cell>
          <cell r="D146">
            <v>4560</v>
          </cell>
          <cell r="E146">
            <v>46.530612244897959</v>
          </cell>
          <cell r="F146">
            <v>60</v>
          </cell>
          <cell r="G146">
            <v>1</v>
          </cell>
        </row>
        <row r="153">
          <cell r="A153" t="str">
            <v>Slye</v>
          </cell>
          <cell r="C153">
            <v>67</v>
          </cell>
          <cell r="D153">
            <v>62</v>
          </cell>
          <cell r="E153">
            <v>40</v>
          </cell>
          <cell r="F153">
            <v>25</v>
          </cell>
          <cell r="G153">
            <v>62.5</v>
          </cell>
          <cell r="H153">
            <v>50</v>
          </cell>
          <cell r="I153">
            <v>29</v>
          </cell>
          <cell r="J153">
            <v>24</v>
          </cell>
          <cell r="K153">
            <v>82.758620689655174</v>
          </cell>
          <cell r="L153">
            <v>99</v>
          </cell>
        </row>
        <row r="159">
          <cell r="A159" t="str">
            <v>D. Jackson</v>
          </cell>
          <cell r="C159">
            <v>3</v>
          </cell>
          <cell r="D159">
            <v>-1</v>
          </cell>
          <cell r="E159">
            <v>-0.33333333333333331</v>
          </cell>
          <cell r="F159">
            <v>0</v>
          </cell>
          <cell r="G159">
            <v>0</v>
          </cell>
        </row>
        <row r="160">
          <cell r="A160" t="str">
            <v>Boston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Bradberry</v>
          </cell>
          <cell r="C161">
            <v>4</v>
          </cell>
          <cell r="D161">
            <v>2</v>
          </cell>
          <cell r="E161">
            <v>0.5</v>
          </cell>
          <cell r="F161">
            <v>1</v>
          </cell>
          <cell r="G161">
            <v>0</v>
          </cell>
        </row>
        <row r="162">
          <cell r="A162" t="str">
            <v>Cockrell</v>
          </cell>
          <cell r="C162">
            <v>2</v>
          </cell>
          <cell r="D162">
            <v>56</v>
          </cell>
          <cell r="E162">
            <v>28</v>
          </cell>
          <cell r="F162">
            <v>28</v>
          </cell>
          <cell r="G162">
            <v>0</v>
          </cell>
        </row>
        <row r="163">
          <cell r="A163" t="str">
            <v>Kuechly</v>
          </cell>
          <cell r="C163">
            <v>1</v>
          </cell>
          <cell r="D163">
            <v>4</v>
          </cell>
          <cell r="E163">
            <v>4</v>
          </cell>
          <cell r="F163">
            <v>4</v>
          </cell>
          <cell r="G163">
            <v>0</v>
          </cell>
        </row>
        <row r="164">
          <cell r="A164" t="str">
            <v>Elliott</v>
          </cell>
          <cell r="C164">
            <v>4</v>
          </cell>
          <cell r="D164">
            <v>1</v>
          </cell>
          <cell r="E164">
            <v>0.25</v>
          </cell>
          <cell r="F164">
            <v>1</v>
          </cell>
          <cell r="G164">
            <v>0</v>
          </cell>
        </row>
        <row r="174">
          <cell r="A174" t="str">
            <v>Addison</v>
          </cell>
          <cell r="C174">
            <v>10.5</v>
          </cell>
        </row>
        <row r="175">
          <cell r="A175" t="str">
            <v>Irvin</v>
          </cell>
          <cell r="C175">
            <v>8</v>
          </cell>
        </row>
        <row r="176">
          <cell r="A176" t="str">
            <v>Burns</v>
          </cell>
          <cell r="C176">
            <v>11.5</v>
          </cell>
        </row>
        <row r="177">
          <cell r="A177" t="str">
            <v>Butler</v>
          </cell>
          <cell r="C177">
            <v>8</v>
          </cell>
        </row>
        <row r="178">
          <cell r="A178" t="str">
            <v>McCoy</v>
          </cell>
          <cell r="C178">
            <v>12</v>
          </cell>
        </row>
        <row r="179">
          <cell r="A179" t="str">
            <v>Poe</v>
          </cell>
          <cell r="C179">
            <v>6.5</v>
          </cell>
        </row>
        <row r="180">
          <cell r="A180" t="str">
            <v>Reid</v>
          </cell>
          <cell r="C180">
            <v>1</v>
          </cell>
        </row>
        <row r="181">
          <cell r="A181" t="str">
            <v>Thompson</v>
          </cell>
          <cell r="C181">
            <v>2.5</v>
          </cell>
        </row>
        <row r="182">
          <cell r="A182" t="str">
            <v>C. Miller</v>
          </cell>
          <cell r="C182">
            <v>2</v>
          </cell>
        </row>
        <row r="183">
          <cell r="A183" t="str">
            <v>Bradberry</v>
          </cell>
          <cell r="C183">
            <v>0</v>
          </cell>
        </row>
        <row r="184">
          <cell r="A184" t="str">
            <v>Haynes</v>
          </cell>
          <cell r="C184">
            <v>0</v>
          </cell>
        </row>
        <row r="185">
          <cell r="A185" t="str">
            <v>Carter</v>
          </cell>
          <cell r="C185">
            <v>1</v>
          </cell>
        </row>
        <row r="186">
          <cell r="A186" t="str">
            <v>Elliott</v>
          </cell>
          <cell r="C186">
            <v>0</v>
          </cell>
        </row>
        <row r="187">
          <cell r="A187" t="str">
            <v>McGee</v>
          </cell>
          <cell r="C1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GBP"/>
      <sheetName val="@DEN"/>
      <sheetName val="@WAS"/>
      <sheetName val="MIN"/>
      <sheetName val="@OAK"/>
      <sheetName val="NOS"/>
      <sheetName val="@LAC"/>
      <sheetName val="@PHI"/>
      <sheetName val="DET"/>
      <sheetName val="@LAR"/>
      <sheetName val="NYG"/>
      <sheetName val="@DET"/>
      <sheetName val="DAL"/>
      <sheetName val="@GBP"/>
      <sheetName val="KCC"/>
      <sheetName val="@MIN"/>
      <sheetName val="Formula"/>
    </sheetNames>
    <sheetDataSet>
      <sheetData sheetId="0">
        <row r="6">
          <cell r="D6">
            <v>258</v>
          </cell>
          <cell r="M6">
            <v>305</v>
          </cell>
        </row>
        <row r="7">
          <cell r="D7">
            <v>84</v>
          </cell>
          <cell r="M7">
            <v>95</v>
          </cell>
        </row>
        <row r="8">
          <cell r="D8">
            <v>134</v>
          </cell>
          <cell r="M8">
            <v>172</v>
          </cell>
        </row>
        <row r="9">
          <cell r="D9">
            <v>40</v>
          </cell>
          <cell r="M9">
            <v>38</v>
          </cell>
        </row>
        <row r="11">
          <cell r="D11">
            <v>413</v>
          </cell>
          <cell r="M11">
            <v>417</v>
          </cell>
        </row>
        <row r="12">
          <cell r="D12">
            <v>1359</v>
          </cell>
          <cell r="M12">
            <v>1357</v>
          </cell>
        </row>
        <row r="13">
          <cell r="D13">
            <v>3.2905569007263922</v>
          </cell>
          <cell r="M13">
            <v>3.2541966426858515</v>
          </cell>
        </row>
        <row r="15">
          <cell r="D15">
            <v>519</v>
          </cell>
          <cell r="M15">
            <v>564</v>
          </cell>
        </row>
        <row r="16">
          <cell r="D16">
            <v>300</v>
          </cell>
          <cell r="M16">
            <v>355</v>
          </cell>
        </row>
        <row r="17">
          <cell r="D17">
            <v>57.80346820809249</v>
          </cell>
          <cell r="M17">
            <v>62.943262411347526</v>
          </cell>
        </row>
        <row r="18">
          <cell r="D18">
            <v>3065</v>
          </cell>
          <cell r="M18">
            <v>3937</v>
          </cell>
        </row>
        <row r="19">
          <cell r="D19">
            <v>41</v>
          </cell>
          <cell r="M19">
            <v>44</v>
          </cell>
        </row>
        <row r="20">
          <cell r="D20">
            <v>264</v>
          </cell>
          <cell r="M20">
            <v>254</v>
          </cell>
        </row>
        <row r="21">
          <cell r="D21">
            <v>2801</v>
          </cell>
          <cell r="M21">
            <v>3683</v>
          </cell>
        </row>
        <row r="22">
          <cell r="D22">
            <v>5.0017857142857141</v>
          </cell>
          <cell r="M22">
            <v>6.0575657894736841</v>
          </cell>
        </row>
        <row r="23">
          <cell r="D23">
            <v>10.216666666666667</v>
          </cell>
          <cell r="M23">
            <v>11.090140845070422</v>
          </cell>
        </row>
        <row r="26">
          <cell r="D26">
            <v>4160</v>
          </cell>
          <cell r="M26">
            <v>5040</v>
          </cell>
        </row>
        <row r="27">
          <cell r="D27">
            <v>32.668269230769234</v>
          </cell>
          <cell r="M27">
            <v>26.924603174603174</v>
          </cell>
        </row>
        <row r="28">
          <cell r="D28">
            <v>67.331730769230774</v>
          </cell>
          <cell r="M28">
            <v>73.075396825396822</v>
          </cell>
        </row>
        <row r="30">
          <cell r="D30">
            <v>973</v>
          </cell>
          <cell r="M30">
            <v>1025</v>
          </cell>
        </row>
        <row r="31">
          <cell r="D31">
            <v>4.2754367934224051</v>
          </cell>
          <cell r="M31">
            <v>4.9170731707317072</v>
          </cell>
        </row>
        <row r="34">
          <cell r="D34">
            <v>11</v>
          </cell>
          <cell r="M34">
            <v>7</v>
          </cell>
        </row>
        <row r="35">
          <cell r="D35">
            <v>179</v>
          </cell>
          <cell r="M35">
            <v>25</v>
          </cell>
        </row>
        <row r="36">
          <cell r="D36">
            <v>1</v>
          </cell>
          <cell r="M36">
            <v>1</v>
          </cell>
        </row>
        <row r="38">
          <cell r="D38">
            <v>117</v>
          </cell>
          <cell r="M38">
            <v>109</v>
          </cell>
        </row>
        <row r="39">
          <cell r="D39">
            <v>5084</v>
          </cell>
          <cell r="M39">
            <v>4898</v>
          </cell>
        </row>
        <row r="40">
          <cell r="D40">
            <v>43.452991452991455</v>
          </cell>
          <cell r="M40">
            <v>44.935779816513758</v>
          </cell>
        </row>
        <row r="42">
          <cell r="D42">
            <v>52</v>
          </cell>
          <cell r="M42">
            <v>55</v>
          </cell>
        </row>
        <row r="43">
          <cell r="D43">
            <v>527</v>
          </cell>
          <cell r="M43">
            <v>399</v>
          </cell>
        </row>
        <row r="44">
          <cell r="D44">
            <v>10.134615384615385</v>
          </cell>
          <cell r="M44">
            <v>7.2545454545454549</v>
          </cell>
        </row>
        <row r="45">
          <cell r="D45">
            <v>2</v>
          </cell>
          <cell r="M45">
            <v>0</v>
          </cell>
        </row>
        <row r="47">
          <cell r="D47">
            <v>25</v>
          </cell>
          <cell r="M47">
            <v>31</v>
          </cell>
        </row>
        <row r="48">
          <cell r="D48">
            <v>791</v>
          </cell>
          <cell r="M48">
            <v>855</v>
          </cell>
        </row>
        <row r="49">
          <cell r="D49">
            <v>31.64</v>
          </cell>
          <cell r="M49">
            <v>27.580645161290324</v>
          </cell>
        </row>
        <row r="50">
          <cell r="D50">
            <v>2</v>
          </cell>
          <cell r="M50">
            <v>0</v>
          </cell>
        </row>
        <row r="52">
          <cell r="D52">
            <v>108</v>
          </cell>
          <cell r="M52">
            <v>143</v>
          </cell>
        </row>
        <row r="53">
          <cell r="D53">
            <v>934</v>
          </cell>
          <cell r="M53">
            <v>1268</v>
          </cell>
        </row>
        <row r="55">
          <cell r="D55">
            <v>20</v>
          </cell>
          <cell r="M55">
            <v>12</v>
          </cell>
        </row>
        <row r="56">
          <cell r="D56">
            <v>6</v>
          </cell>
          <cell r="M56">
            <v>6</v>
          </cell>
        </row>
        <row r="58">
          <cell r="D58">
            <v>258</v>
          </cell>
          <cell r="M58">
            <v>329</v>
          </cell>
        </row>
        <row r="59">
          <cell r="D59">
            <v>27</v>
          </cell>
          <cell r="M59">
            <v>36</v>
          </cell>
        </row>
        <row r="60">
          <cell r="D60">
            <v>7</v>
          </cell>
          <cell r="M60">
            <v>12</v>
          </cell>
        </row>
        <row r="61">
          <cell r="D61">
            <v>14</v>
          </cell>
          <cell r="M61">
            <v>20</v>
          </cell>
        </row>
        <row r="62">
          <cell r="D62">
            <v>6</v>
          </cell>
          <cell r="M62">
            <v>3</v>
          </cell>
        </row>
        <row r="63">
          <cell r="D63">
            <v>25</v>
          </cell>
          <cell r="M63">
            <v>35</v>
          </cell>
        </row>
        <row r="64">
          <cell r="D64">
            <v>1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23</v>
          </cell>
          <cell r="M67">
            <v>26</v>
          </cell>
        </row>
        <row r="68">
          <cell r="D68">
            <v>33</v>
          </cell>
          <cell r="M68">
            <v>33</v>
          </cell>
        </row>
        <row r="69">
          <cell r="D69">
            <v>69.696969696969703</v>
          </cell>
          <cell r="M69">
            <v>78.787878787878782</v>
          </cell>
        </row>
        <row r="70">
          <cell r="D70" t="str">
            <v>29:08</v>
          </cell>
          <cell r="M70" t="str">
            <v>30:52</v>
          </cell>
        </row>
        <row r="71">
          <cell r="D71">
            <v>0</v>
          </cell>
          <cell r="M71">
            <v>29.357798165137616</v>
          </cell>
        </row>
        <row r="75">
          <cell r="A75" t="str">
            <v>Montgomery</v>
          </cell>
          <cell r="C75">
            <v>280</v>
          </cell>
          <cell r="D75">
            <v>1043</v>
          </cell>
          <cell r="E75">
            <v>3.7250000000000001</v>
          </cell>
          <cell r="F75">
            <v>55</v>
          </cell>
          <cell r="G75">
            <v>5</v>
          </cell>
        </row>
        <row r="76">
          <cell r="A76" t="str">
            <v>Cohen</v>
          </cell>
          <cell r="C76">
            <v>62</v>
          </cell>
          <cell r="D76">
            <v>136</v>
          </cell>
          <cell r="E76">
            <v>2.193548387096774</v>
          </cell>
          <cell r="F76">
            <v>21</v>
          </cell>
          <cell r="G76">
            <v>1</v>
          </cell>
        </row>
        <row r="77">
          <cell r="A77" t="str">
            <v>Trubisky</v>
          </cell>
          <cell r="C77">
            <v>43</v>
          </cell>
          <cell r="D77">
            <v>121</v>
          </cell>
          <cell r="E77">
            <v>2.8139534883720931</v>
          </cell>
          <cell r="F77">
            <v>23</v>
          </cell>
          <cell r="G77">
            <v>1</v>
          </cell>
        </row>
        <row r="78">
          <cell r="A78" t="str">
            <v>Patterson</v>
          </cell>
          <cell r="C78">
            <v>17</v>
          </cell>
          <cell r="D78">
            <v>69</v>
          </cell>
          <cell r="E78">
            <v>4.0588235294117645</v>
          </cell>
          <cell r="F78">
            <v>40</v>
          </cell>
          <cell r="G78">
            <v>0</v>
          </cell>
        </row>
        <row r="79">
          <cell r="A79" t="str">
            <v>M. Davis</v>
          </cell>
          <cell r="C79">
            <v>0</v>
          </cell>
          <cell r="D79">
            <v>0</v>
          </cell>
          <cell r="E79" t="e">
            <v>#DIV/0!</v>
          </cell>
          <cell r="F79">
            <v>0</v>
          </cell>
          <cell r="G79">
            <v>0</v>
          </cell>
        </row>
        <row r="80">
          <cell r="A80" t="str">
            <v>Gabriel</v>
          </cell>
          <cell r="C80">
            <v>2</v>
          </cell>
          <cell r="D80">
            <v>4</v>
          </cell>
          <cell r="E80">
            <v>2</v>
          </cell>
          <cell r="F80">
            <v>4</v>
          </cell>
          <cell r="G80">
            <v>0</v>
          </cell>
        </row>
        <row r="81">
          <cell r="A81" t="str">
            <v>Nall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Daniel</v>
          </cell>
          <cell r="C82">
            <v>7</v>
          </cell>
          <cell r="D82">
            <v>-4</v>
          </cell>
          <cell r="E82">
            <v>-0.5714285714285714</v>
          </cell>
          <cell r="F82">
            <v>1</v>
          </cell>
          <cell r="G82">
            <v>0</v>
          </cell>
        </row>
        <row r="83">
          <cell r="A83" t="str">
            <v>Robinson</v>
          </cell>
          <cell r="C83">
            <v>1</v>
          </cell>
          <cell r="D83">
            <v>-3</v>
          </cell>
          <cell r="E83">
            <v>-3</v>
          </cell>
          <cell r="F83">
            <v>0</v>
          </cell>
          <cell r="G83">
            <v>0</v>
          </cell>
        </row>
        <row r="84">
          <cell r="A84" t="str">
            <v>Miller</v>
          </cell>
          <cell r="C84">
            <v>1</v>
          </cell>
          <cell r="D84">
            <v>-7</v>
          </cell>
          <cell r="E84">
            <v>-7</v>
          </cell>
          <cell r="F84">
            <v>0</v>
          </cell>
          <cell r="G84">
            <v>0</v>
          </cell>
        </row>
        <row r="94">
          <cell r="A94" t="str">
            <v>Robinson</v>
          </cell>
          <cell r="C94">
            <v>84</v>
          </cell>
          <cell r="D94">
            <v>922</v>
          </cell>
          <cell r="E94">
            <v>10.976190476190476</v>
          </cell>
          <cell r="F94">
            <v>51</v>
          </cell>
          <cell r="G94">
            <v>3</v>
          </cell>
        </row>
        <row r="95">
          <cell r="A95" t="str">
            <v>Cohen</v>
          </cell>
          <cell r="C95">
            <v>77</v>
          </cell>
          <cell r="D95">
            <v>520</v>
          </cell>
          <cell r="E95">
            <v>6.7532467532467528</v>
          </cell>
          <cell r="F95">
            <v>35</v>
          </cell>
          <cell r="G95">
            <v>5</v>
          </cell>
        </row>
        <row r="96">
          <cell r="A96" t="str">
            <v>Miller</v>
          </cell>
          <cell r="C96">
            <v>45</v>
          </cell>
          <cell r="D96">
            <v>640</v>
          </cell>
          <cell r="E96">
            <v>14.222222222222221</v>
          </cell>
          <cell r="F96">
            <v>80</v>
          </cell>
          <cell r="G96">
            <v>4</v>
          </cell>
        </row>
        <row r="97">
          <cell r="A97" t="str">
            <v>Gabriel</v>
          </cell>
          <cell r="C97">
            <v>20</v>
          </cell>
          <cell r="D97">
            <v>198</v>
          </cell>
          <cell r="E97">
            <v>9.9</v>
          </cell>
          <cell r="F97">
            <v>28</v>
          </cell>
          <cell r="G97">
            <v>0</v>
          </cell>
        </row>
        <row r="98">
          <cell r="A98" t="str">
            <v>Montgomery</v>
          </cell>
          <cell r="C98">
            <v>20</v>
          </cell>
          <cell r="D98">
            <v>165</v>
          </cell>
          <cell r="E98">
            <v>8.25</v>
          </cell>
          <cell r="F98">
            <v>24</v>
          </cell>
          <cell r="G98">
            <v>0</v>
          </cell>
        </row>
        <row r="99">
          <cell r="A99" t="str">
            <v>Wims</v>
          </cell>
          <cell r="C99">
            <v>8</v>
          </cell>
          <cell r="D99">
            <v>162</v>
          </cell>
          <cell r="E99">
            <v>20.25</v>
          </cell>
          <cell r="F99">
            <v>38</v>
          </cell>
          <cell r="G99">
            <v>0</v>
          </cell>
        </row>
        <row r="100">
          <cell r="A100" t="str">
            <v>Burton</v>
          </cell>
          <cell r="C100">
            <v>9</v>
          </cell>
          <cell r="D100">
            <v>47</v>
          </cell>
          <cell r="E100">
            <v>5.2222222222222223</v>
          </cell>
          <cell r="F100">
            <v>11</v>
          </cell>
          <cell r="G100">
            <v>1</v>
          </cell>
        </row>
        <row r="101">
          <cell r="A101" t="str">
            <v>Patterson</v>
          </cell>
          <cell r="C101">
            <v>6</v>
          </cell>
          <cell r="D101">
            <v>57</v>
          </cell>
          <cell r="E101">
            <v>9.5</v>
          </cell>
          <cell r="F101">
            <v>30</v>
          </cell>
          <cell r="G101">
            <v>0</v>
          </cell>
        </row>
        <row r="102">
          <cell r="A102" t="str">
            <v>Shaheen</v>
          </cell>
          <cell r="C102">
            <v>5</v>
          </cell>
          <cell r="D102">
            <v>47</v>
          </cell>
          <cell r="E102">
            <v>9.4</v>
          </cell>
          <cell r="F102">
            <v>23</v>
          </cell>
          <cell r="G102">
            <v>0</v>
          </cell>
        </row>
        <row r="103">
          <cell r="A103" t="str">
            <v>Horsted</v>
          </cell>
          <cell r="C103">
            <v>7</v>
          </cell>
          <cell r="D103">
            <v>103</v>
          </cell>
          <cell r="E103">
            <v>14.714285714285714</v>
          </cell>
          <cell r="F103">
            <v>30</v>
          </cell>
          <cell r="G103">
            <v>0</v>
          </cell>
        </row>
        <row r="104">
          <cell r="A104" t="str">
            <v>Holtz</v>
          </cell>
          <cell r="C104">
            <v>5</v>
          </cell>
          <cell r="D104">
            <v>66</v>
          </cell>
          <cell r="E104">
            <v>13.2</v>
          </cell>
          <cell r="F104">
            <v>20</v>
          </cell>
          <cell r="G104">
            <v>1</v>
          </cell>
        </row>
        <row r="105">
          <cell r="A105" t="str">
            <v>M. Davis</v>
          </cell>
          <cell r="C105">
            <v>5</v>
          </cell>
          <cell r="D105">
            <v>26</v>
          </cell>
          <cell r="E105">
            <v>5.2</v>
          </cell>
          <cell r="F105">
            <v>12</v>
          </cell>
          <cell r="G105">
            <v>0</v>
          </cell>
        </row>
        <row r="106">
          <cell r="A106" t="str">
            <v>Ridley</v>
          </cell>
          <cell r="C106">
            <v>4</v>
          </cell>
          <cell r="D106">
            <v>40</v>
          </cell>
          <cell r="E106">
            <v>10</v>
          </cell>
          <cell r="F106">
            <v>26</v>
          </cell>
          <cell r="G106">
            <v>0</v>
          </cell>
        </row>
        <row r="107">
          <cell r="A107" t="str">
            <v>Braunecker</v>
          </cell>
          <cell r="C107">
            <v>3</v>
          </cell>
          <cell r="D107">
            <v>49</v>
          </cell>
          <cell r="E107">
            <v>16.333333333333332</v>
          </cell>
          <cell r="F107">
            <v>38</v>
          </cell>
          <cell r="G107">
            <v>0</v>
          </cell>
        </row>
        <row r="108">
          <cell r="A108" t="str">
            <v>Saubert</v>
          </cell>
          <cell r="C108">
            <v>2</v>
          </cell>
          <cell r="D108">
            <v>23</v>
          </cell>
          <cell r="E108">
            <v>11.5</v>
          </cell>
          <cell r="F108">
            <v>16</v>
          </cell>
          <cell r="G108">
            <v>0</v>
          </cell>
        </row>
        <row r="116">
          <cell r="A116" t="str">
            <v>Trubisky</v>
          </cell>
          <cell r="C116">
            <v>473</v>
          </cell>
          <cell r="D116">
            <v>276</v>
          </cell>
          <cell r="E116">
            <v>58.350951374207185</v>
          </cell>
          <cell r="F116">
            <v>2831</v>
          </cell>
          <cell r="G116">
            <v>14</v>
          </cell>
          <cell r="H116">
            <v>80</v>
          </cell>
          <cell r="I116">
            <v>7</v>
          </cell>
          <cell r="J116">
            <v>2.9598308668076108</v>
          </cell>
          <cell r="K116">
            <v>1.4799154334038054</v>
          </cell>
          <cell r="L116">
            <v>5.985200845665962</v>
          </cell>
          <cell r="M116">
            <v>79.347251585623681</v>
          </cell>
          <cell r="N116">
            <v>34</v>
          </cell>
        </row>
        <row r="117">
          <cell r="A117" t="str">
            <v>Daniel</v>
          </cell>
          <cell r="C117">
            <v>46</v>
          </cell>
          <cell r="D117">
            <v>24</v>
          </cell>
          <cell r="E117">
            <v>52.173913043478258</v>
          </cell>
          <cell r="F117">
            <v>234</v>
          </cell>
          <cell r="G117">
            <v>0</v>
          </cell>
          <cell r="H117">
            <v>32</v>
          </cell>
          <cell r="I117">
            <v>4</v>
          </cell>
          <cell r="J117">
            <v>0</v>
          </cell>
          <cell r="K117">
            <v>8.695652173913043</v>
          </cell>
          <cell r="L117">
            <v>5.0869565217391308</v>
          </cell>
          <cell r="M117">
            <v>30.525362318840578</v>
          </cell>
          <cell r="N117">
            <v>7</v>
          </cell>
        </row>
        <row r="125">
          <cell r="A125" t="str">
            <v>Cohen</v>
          </cell>
          <cell r="C125">
            <v>52</v>
          </cell>
          <cell r="D125">
            <v>20</v>
          </cell>
          <cell r="E125">
            <v>527</v>
          </cell>
          <cell r="F125">
            <v>10.134615384615385</v>
          </cell>
          <cell r="G125">
            <v>89</v>
          </cell>
          <cell r="H125">
            <v>2</v>
          </cell>
        </row>
        <row r="134">
          <cell r="A134" t="str">
            <v>Patterson</v>
          </cell>
          <cell r="C134">
            <v>23</v>
          </cell>
          <cell r="D134">
            <v>764</v>
          </cell>
          <cell r="E134">
            <v>33.217391304347828</v>
          </cell>
          <cell r="F134">
            <v>91</v>
          </cell>
          <cell r="G134">
            <v>2</v>
          </cell>
        </row>
        <row r="135">
          <cell r="A135" t="str">
            <v>Cohen</v>
          </cell>
          <cell r="C135">
            <v>0</v>
          </cell>
          <cell r="D135">
            <v>0</v>
          </cell>
          <cell r="E135" t="e">
            <v>#DIV/0!</v>
          </cell>
          <cell r="F135">
            <v>0</v>
          </cell>
          <cell r="G135">
            <v>0</v>
          </cell>
        </row>
        <row r="136">
          <cell r="A136" t="str">
            <v>Holtz</v>
          </cell>
          <cell r="C136">
            <v>2</v>
          </cell>
          <cell r="D136">
            <v>27</v>
          </cell>
          <cell r="E136">
            <v>13.5</v>
          </cell>
          <cell r="F136">
            <v>18</v>
          </cell>
          <cell r="G136">
            <v>0</v>
          </cell>
        </row>
        <row r="137">
          <cell r="A137" t="str">
            <v>Miller</v>
          </cell>
          <cell r="C137">
            <v>0</v>
          </cell>
          <cell r="D137">
            <v>0</v>
          </cell>
          <cell r="E137" t="e">
            <v>#DIV/0!</v>
          </cell>
          <cell r="F137">
            <v>0</v>
          </cell>
          <cell r="G137">
            <v>0</v>
          </cell>
        </row>
        <row r="138">
          <cell r="A138" t="str">
            <v>Shaheen</v>
          </cell>
          <cell r="C138">
            <v>0</v>
          </cell>
          <cell r="D138">
            <v>0</v>
          </cell>
          <cell r="E138" t="e">
            <v>#DIV/0!</v>
          </cell>
          <cell r="F138">
            <v>0</v>
          </cell>
          <cell r="G138">
            <v>0</v>
          </cell>
        </row>
        <row r="146">
          <cell r="A146" t="str">
            <v>O'Donnell</v>
          </cell>
          <cell r="C146">
            <v>117</v>
          </cell>
          <cell r="D146">
            <v>5084</v>
          </cell>
          <cell r="E146">
            <v>43.452991452991455</v>
          </cell>
          <cell r="F146">
            <v>80</v>
          </cell>
          <cell r="G146">
            <v>1</v>
          </cell>
        </row>
        <row r="153">
          <cell r="A153" t="str">
            <v>Pineiro</v>
          </cell>
          <cell r="C153">
            <v>61</v>
          </cell>
          <cell r="D153">
            <v>30</v>
          </cell>
          <cell r="E153">
            <v>33</v>
          </cell>
          <cell r="F153">
            <v>23</v>
          </cell>
          <cell r="G153">
            <v>69.696969696969703</v>
          </cell>
          <cell r="H153">
            <v>50</v>
          </cell>
          <cell r="I153">
            <v>26</v>
          </cell>
          <cell r="J153">
            <v>25</v>
          </cell>
          <cell r="K153">
            <v>96.15384615384616</v>
          </cell>
          <cell r="L153">
            <v>94</v>
          </cell>
        </row>
        <row r="159">
          <cell r="A159" t="str">
            <v>Fuller</v>
          </cell>
          <cell r="C159">
            <v>2</v>
          </cell>
          <cell r="D159">
            <v>-1</v>
          </cell>
          <cell r="E159">
            <v>-0.5</v>
          </cell>
          <cell r="F159">
            <v>0</v>
          </cell>
          <cell r="G159">
            <v>0</v>
          </cell>
        </row>
        <row r="160">
          <cell r="A160" t="str">
            <v>Clinton-Dix</v>
          </cell>
          <cell r="C160">
            <v>1</v>
          </cell>
          <cell r="D160">
            <v>15</v>
          </cell>
          <cell r="E160">
            <v>15</v>
          </cell>
          <cell r="F160">
            <v>15</v>
          </cell>
          <cell r="G160">
            <v>1</v>
          </cell>
        </row>
        <row r="161">
          <cell r="A161" t="str">
            <v>Jackson</v>
          </cell>
          <cell r="C161">
            <v>2</v>
          </cell>
          <cell r="D161">
            <v>11</v>
          </cell>
          <cell r="E161">
            <v>5.5</v>
          </cell>
          <cell r="F161">
            <v>11</v>
          </cell>
          <cell r="G161">
            <v>0</v>
          </cell>
        </row>
        <row r="162">
          <cell r="A162" t="str">
            <v>Kwiatkoski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Pierre-Louis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Smith</v>
          </cell>
          <cell r="C164">
            <v>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74">
          <cell r="A174" t="str">
            <v>Mack</v>
          </cell>
          <cell r="C174">
            <v>14</v>
          </cell>
        </row>
        <row r="175">
          <cell r="A175" t="str">
            <v>N. Williams</v>
          </cell>
          <cell r="C175">
            <v>6</v>
          </cell>
        </row>
        <row r="176">
          <cell r="A176" t="str">
            <v>Floyd</v>
          </cell>
          <cell r="C176">
            <v>7</v>
          </cell>
        </row>
        <row r="177">
          <cell r="A177" t="str">
            <v>Kwiatkoski</v>
          </cell>
          <cell r="C177">
            <v>3</v>
          </cell>
        </row>
        <row r="178">
          <cell r="A178" t="str">
            <v>Robertson-Harris</v>
          </cell>
          <cell r="C178">
            <v>4</v>
          </cell>
        </row>
        <row r="179">
          <cell r="A179" t="str">
            <v>Lynch</v>
          </cell>
          <cell r="C179">
            <v>1.5</v>
          </cell>
        </row>
        <row r="180">
          <cell r="A180" t="str">
            <v>Smith</v>
          </cell>
          <cell r="C180">
            <v>1.5</v>
          </cell>
        </row>
        <row r="181">
          <cell r="A181" t="str">
            <v>Anderson</v>
          </cell>
          <cell r="C181">
            <v>0</v>
          </cell>
        </row>
        <row r="182">
          <cell r="A182" t="str">
            <v>Goldman</v>
          </cell>
          <cell r="C182">
            <v>0.5</v>
          </cell>
        </row>
        <row r="183">
          <cell r="A183" t="str">
            <v>Hicks</v>
          </cell>
          <cell r="C183">
            <v>3.5</v>
          </cell>
        </row>
        <row r="184">
          <cell r="A184" t="str">
            <v>Jackson</v>
          </cell>
          <cell r="C184">
            <v>1</v>
          </cell>
        </row>
        <row r="185">
          <cell r="A185" t="str">
            <v>Trevathan</v>
          </cell>
          <cell r="C18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NYG"/>
      <sheetName val="@WAS"/>
      <sheetName val="MIA"/>
      <sheetName val="@NOS"/>
      <sheetName val="GBP"/>
      <sheetName val="@NYJ"/>
      <sheetName val="PHI"/>
      <sheetName val="@NYG"/>
      <sheetName val="MIN"/>
      <sheetName val="@DET"/>
      <sheetName val="@NEP"/>
      <sheetName val="BUF"/>
      <sheetName val="@CHI"/>
      <sheetName val="@LAR"/>
      <sheetName val="@PHI"/>
      <sheetName val="WAS"/>
      <sheetName val="WildCard"/>
      <sheetName val="Formula"/>
    </sheetNames>
    <sheetDataSet>
      <sheetData sheetId="0">
        <row r="6">
          <cell r="D6">
            <v>383</v>
          </cell>
          <cell r="M6">
            <v>324</v>
          </cell>
        </row>
        <row r="7">
          <cell r="D7">
            <v>140</v>
          </cell>
          <cell r="M7">
            <v>117</v>
          </cell>
        </row>
        <row r="8">
          <cell r="D8">
            <v>201</v>
          </cell>
          <cell r="M8">
            <v>175</v>
          </cell>
        </row>
        <row r="9">
          <cell r="D9">
            <v>42</v>
          </cell>
          <cell r="M9">
            <v>32</v>
          </cell>
        </row>
        <row r="11">
          <cell r="D11">
            <v>425</v>
          </cell>
          <cell r="M11">
            <v>434</v>
          </cell>
        </row>
        <row r="12">
          <cell r="D12">
            <v>2080</v>
          </cell>
          <cell r="M12">
            <v>1842</v>
          </cell>
        </row>
        <row r="13">
          <cell r="D13">
            <v>4.8941176470588239</v>
          </cell>
          <cell r="M13">
            <v>4.2442396313364057</v>
          </cell>
        </row>
        <row r="15">
          <cell r="D15">
            <v>581</v>
          </cell>
          <cell r="M15">
            <v>570</v>
          </cell>
        </row>
        <row r="16">
          <cell r="D16">
            <v>385</v>
          </cell>
          <cell r="M16">
            <v>366</v>
          </cell>
        </row>
        <row r="17">
          <cell r="D17">
            <v>66.265060240963862</v>
          </cell>
          <cell r="M17">
            <v>64.21052631578948</v>
          </cell>
        </row>
        <row r="18">
          <cell r="D18">
            <v>4756</v>
          </cell>
          <cell r="M18">
            <v>3734</v>
          </cell>
        </row>
        <row r="19">
          <cell r="D19">
            <v>26</v>
          </cell>
          <cell r="M19">
            <v>35</v>
          </cell>
        </row>
        <row r="20">
          <cell r="D20">
            <v>157</v>
          </cell>
          <cell r="M20">
            <v>200</v>
          </cell>
        </row>
        <row r="21">
          <cell r="D21">
            <v>4599</v>
          </cell>
          <cell r="M21">
            <v>3534</v>
          </cell>
        </row>
        <row r="22">
          <cell r="D22">
            <v>7.5766062602965407</v>
          </cell>
          <cell r="M22">
            <v>5.8413223140495871</v>
          </cell>
        </row>
        <row r="23">
          <cell r="D23">
            <v>12.353246753246752</v>
          </cell>
          <cell r="M23">
            <v>10.202185792349727</v>
          </cell>
        </row>
        <row r="26">
          <cell r="D26">
            <v>6679</v>
          </cell>
          <cell r="M26">
            <v>5376</v>
          </cell>
        </row>
        <row r="27">
          <cell r="D27">
            <v>31.142386584818087</v>
          </cell>
          <cell r="M27">
            <v>34.263392857142854</v>
          </cell>
        </row>
        <row r="28">
          <cell r="D28">
            <v>68.857613415181916</v>
          </cell>
          <cell r="M28">
            <v>65.736607142857139</v>
          </cell>
        </row>
        <row r="30">
          <cell r="D30">
            <v>1032</v>
          </cell>
          <cell r="M30">
            <v>1039</v>
          </cell>
        </row>
        <row r="31">
          <cell r="D31">
            <v>6.4718992248062017</v>
          </cell>
          <cell r="M31">
            <v>5.1742059672762268</v>
          </cell>
        </row>
        <row r="34">
          <cell r="D34">
            <v>8</v>
          </cell>
          <cell r="M34">
            <v>5</v>
          </cell>
        </row>
        <row r="35">
          <cell r="D35">
            <v>65</v>
          </cell>
          <cell r="M35">
            <v>56</v>
          </cell>
        </row>
        <row r="36">
          <cell r="D36">
            <v>0</v>
          </cell>
          <cell r="M36">
            <v>0</v>
          </cell>
        </row>
        <row r="38">
          <cell r="D38">
            <v>72</v>
          </cell>
          <cell r="M38">
            <v>96</v>
          </cell>
        </row>
        <row r="39">
          <cell r="D39">
            <v>2843</v>
          </cell>
          <cell r="M39">
            <v>4336</v>
          </cell>
        </row>
        <row r="40">
          <cell r="D40">
            <v>39.486111111111114</v>
          </cell>
          <cell r="M40">
            <v>45.166666666666664</v>
          </cell>
        </row>
        <row r="42">
          <cell r="D42">
            <v>40</v>
          </cell>
          <cell r="M42">
            <v>30</v>
          </cell>
        </row>
        <row r="43">
          <cell r="D43">
            <v>278</v>
          </cell>
          <cell r="M43">
            <v>109</v>
          </cell>
        </row>
        <row r="44">
          <cell r="D44">
            <v>6.95</v>
          </cell>
          <cell r="M44">
            <v>3.6333333333333333</v>
          </cell>
        </row>
        <row r="45">
          <cell r="D45">
            <v>0</v>
          </cell>
          <cell r="M45">
            <v>0</v>
          </cell>
        </row>
        <row r="47">
          <cell r="D47">
            <v>17</v>
          </cell>
          <cell r="M47">
            <v>38</v>
          </cell>
        </row>
        <row r="48">
          <cell r="D48">
            <v>309</v>
          </cell>
          <cell r="M48">
            <v>912</v>
          </cell>
        </row>
        <row r="49">
          <cell r="D49">
            <v>18.176470588235293</v>
          </cell>
          <cell r="M49">
            <v>24</v>
          </cell>
        </row>
        <row r="50">
          <cell r="D50">
            <v>0</v>
          </cell>
          <cell r="M50">
            <v>1</v>
          </cell>
        </row>
        <row r="52">
          <cell r="D52">
            <v>113</v>
          </cell>
          <cell r="M52">
            <v>115</v>
          </cell>
        </row>
        <row r="53">
          <cell r="D53">
            <v>1000</v>
          </cell>
          <cell r="M53">
            <v>932</v>
          </cell>
        </row>
        <row r="55">
          <cell r="D55">
            <v>15</v>
          </cell>
          <cell r="M55">
            <v>8</v>
          </cell>
        </row>
        <row r="56">
          <cell r="D56">
            <v>9</v>
          </cell>
          <cell r="M56">
            <v>3</v>
          </cell>
        </row>
        <row r="58">
          <cell r="D58">
            <v>417</v>
          </cell>
          <cell r="M58">
            <v>317</v>
          </cell>
        </row>
        <row r="59">
          <cell r="D59">
            <v>48</v>
          </cell>
          <cell r="M59">
            <v>37</v>
          </cell>
        </row>
        <row r="60">
          <cell r="D60">
            <v>19</v>
          </cell>
          <cell r="M60">
            <v>13</v>
          </cell>
        </row>
        <row r="61">
          <cell r="D61">
            <v>29</v>
          </cell>
          <cell r="M61">
            <v>25</v>
          </cell>
        </row>
        <row r="62">
          <cell r="D62">
            <v>0</v>
          </cell>
          <cell r="M62">
            <v>1</v>
          </cell>
        </row>
        <row r="63">
          <cell r="D63">
            <v>45</v>
          </cell>
          <cell r="M63">
            <v>35</v>
          </cell>
        </row>
        <row r="64">
          <cell r="D64">
            <v>0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28</v>
          </cell>
          <cell r="M67">
            <v>20</v>
          </cell>
        </row>
        <row r="68">
          <cell r="D68">
            <v>34</v>
          </cell>
          <cell r="M68">
            <v>29</v>
          </cell>
        </row>
        <row r="69">
          <cell r="D69">
            <v>82.35294117647058</v>
          </cell>
          <cell r="M69">
            <v>68.965517241379317</v>
          </cell>
        </row>
        <row r="70">
          <cell r="D70" t="str">
            <v>29:49</v>
          </cell>
          <cell r="M70" t="str">
            <v>30:11</v>
          </cell>
        </row>
        <row r="71">
          <cell r="D71">
            <v>0</v>
          </cell>
          <cell r="M71">
            <v>34.403669724770644</v>
          </cell>
        </row>
        <row r="75">
          <cell r="A75" t="str">
            <v>Elliott</v>
          </cell>
          <cell r="C75">
            <v>286</v>
          </cell>
          <cell r="D75">
            <v>1338</v>
          </cell>
          <cell r="E75">
            <v>4.6783216783216783</v>
          </cell>
          <cell r="F75">
            <v>33</v>
          </cell>
          <cell r="G75">
            <v>14</v>
          </cell>
        </row>
        <row r="76">
          <cell r="A76" t="str">
            <v>Pollard</v>
          </cell>
          <cell r="C76">
            <v>95</v>
          </cell>
          <cell r="D76">
            <v>471</v>
          </cell>
          <cell r="E76">
            <v>4.9578947368421051</v>
          </cell>
          <cell r="F76">
            <v>22</v>
          </cell>
          <cell r="G76">
            <v>4</v>
          </cell>
        </row>
        <row r="77">
          <cell r="A77" t="str">
            <v>Prescott</v>
          </cell>
          <cell r="C77">
            <v>42</v>
          </cell>
          <cell r="D77">
            <v>238</v>
          </cell>
          <cell r="E77">
            <v>5.666666666666667</v>
          </cell>
          <cell r="F77">
            <v>44</v>
          </cell>
          <cell r="G77">
            <v>1</v>
          </cell>
        </row>
        <row r="78">
          <cell r="A78" t="str">
            <v>Austin</v>
          </cell>
          <cell r="C78">
            <v>2</v>
          </cell>
          <cell r="D78">
            <v>33</v>
          </cell>
          <cell r="E78">
            <v>16.5</v>
          </cell>
          <cell r="F78">
            <v>19</v>
          </cell>
          <cell r="G78">
            <v>0</v>
          </cell>
        </row>
        <row r="79">
          <cell r="A79" t="str">
            <v>Cobb</v>
          </cell>
          <cell r="C79">
            <v>0</v>
          </cell>
          <cell r="D79">
            <v>0</v>
          </cell>
          <cell r="E79" t="e">
            <v>#DIV/0!</v>
          </cell>
          <cell r="F79">
            <v>0</v>
          </cell>
          <cell r="G79">
            <v>0</v>
          </cell>
        </row>
        <row r="80">
          <cell r="A80" t="str">
            <v>Cooper</v>
          </cell>
          <cell r="C80">
            <v>0</v>
          </cell>
          <cell r="D80">
            <v>0</v>
          </cell>
          <cell r="E80" t="e">
            <v>#DIV/0!</v>
          </cell>
          <cell r="F80">
            <v>0</v>
          </cell>
          <cell r="G80">
            <v>0</v>
          </cell>
        </row>
        <row r="94">
          <cell r="A94" t="str">
            <v>Cooper</v>
          </cell>
          <cell r="C94">
            <v>84</v>
          </cell>
          <cell r="D94">
            <v>1205</v>
          </cell>
          <cell r="E94">
            <v>14.345238095238095</v>
          </cell>
          <cell r="F94">
            <v>66</v>
          </cell>
          <cell r="G94">
            <v>3</v>
          </cell>
        </row>
        <row r="95">
          <cell r="A95" t="str">
            <v>Gallup</v>
          </cell>
          <cell r="C95">
            <v>71</v>
          </cell>
          <cell r="D95">
            <v>1111</v>
          </cell>
          <cell r="E95">
            <v>15.647887323943662</v>
          </cell>
          <cell r="F95">
            <v>86</v>
          </cell>
          <cell r="G95">
            <v>12</v>
          </cell>
        </row>
        <row r="96">
          <cell r="A96" t="str">
            <v>Witten</v>
          </cell>
          <cell r="C96">
            <v>56</v>
          </cell>
          <cell r="D96">
            <v>492</v>
          </cell>
          <cell r="E96">
            <v>8.7857142857142865</v>
          </cell>
          <cell r="F96">
            <v>24</v>
          </cell>
          <cell r="G96">
            <v>2</v>
          </cell>
        </row>
        <row r="97">
          <cell r="A97" t="str">
            <v>Cobb</v>
          </cell>
          <cell r="C97">
            <v>63</v>
          </cell>
          <cell r="D97">
            <v>862</v>
          </cell>
          <cell r="E97">
            <v>13.682539682539682</v>
          </cell>
          <cell r="F97">
            <v>65</v>
          </cell>
          <cell r="G97">
            <v>4</v>
          </cell>
        </row>
        <row r="98">
          <cell r="A98" t="str">
            <v>Elliott</v>
          </cell>
          <cell r="C98">
            <v>56</v>
          </cell>
          <cell r="D98">
            <v>519</v>
          </cell>
          <cell r="E98">
            <v>9.2678571428571423</v>
          </cell>
          <cell r="F98">
            <v>35</v>
          </cell>
          <cell r="G98">
            <v>5</v>
          </cell>
        </row>
        <row r="99">
          <cell r="A99" t="str">
            <v>Jarwin</v>
          </cell>
          <cell r="C99">
            <v>31</v>
          </cell>
          <cell r="D99">
            <v>281</v>
          </cell>
          <cell r="E99">
            <v>9.064516129032258</v>
          </cell>
          <cell r="F99">
            <v>27</v>
          </cell>
          <cell r="G99">
            <v>1</v>
          </cell>
        </row>
        <row r="100">
          <cell r="A100" t="str">
            <v>Pollard</v>
          </cell>
          <cell r="C100">
            <v>10</v>
          </cell>
          <cell r="D100">
            <v>56</v>
          </cell>
          <cell r="E100">
            <v>5.6</v>
          </cell>
          <cell r="F100">
            <v>15</v>
          </cell>
          <cell r="G100">
            <v>1</v>
          </cell>
        </row>
        <row r="101">
          <cell r="A101" t="str">
            <v>Austin</v>
          </cell>
          <cell r="C101">
            <v>10</v>
          </cell>
          <cell r="D101">
            <v>169</v>
          </cell>
          <cell r="E101">
            <v>16.899999999999999</v>
          </cell>
          <cell r="F101">
            <v>47</v>
          </cell>
          <cell r="G101">
            <v>1</v>
          </cell>
        </row>
        <row r="102">
          <cell r="A102" t="str">
            <v>D. Smith</v>
          </cell>
          <cell r="C102">
            <v>2</v>
          </cell>
          <cell r="D102">
            <v>46</v>
          </cell>
          <cell r="E102">
            <v>23</v>
          </cell>
          <cell r="F102">
            <v>29</v>
          </cell>
          <cell r="G102">
            <v>0</v>
          </cell>
        </row>
        <row r="103">
          <cell r="A103" t="str">
            <v>C. Wilson</v>
          </cell>
          <cell r="C103">
            <v>0</v>
          </cell>
          <cell r="D103">
            <v>0</v>
          </cell>
          <cell r="E103" t="e">
            <v>#DIV/0!</v>
          </cell>
          <cell r="F103">
            <v>0</v>
          </cell>
          <cell r="G103">
            <v>0</v>
          </cell>
        </row>
        <row r="104">
          <cell r="A104" t="str">
            <v>Bryant</v>
          </cell>
          <cell r="C104">
            <v>1</v>
          </cell>
          <cell r="D104">
            <v>9</v>
          </cell>
          <cell r="E104">
            <v>9</v>
          </cell>
          <cell r="F104">
            <v>9</v>
          </cell>
          <cell r="G104">
            <v>0</v>
          </cell>
        </row>
        <row r="105">
          <cell r="A105" t="str">
            <v>Schultz</v>
          </cell>
          <cell r="C105">
            <v>1</v>
          </cell>
          <cell r="D105">
            <v>6</v>
          </cell>
          <cell r="E105">
            <v>6</v>
          </cell>
          <cell r="F105">
            <v>6</v>
          </cell>
          <cell r="G105">
            <v>0</v>
          </cell>
        </row>
        <row r="116">
          <cell r="A116" t="str">
            <v>Prescott</v>
          </cell>
          <cell r="C116">
            <v>581</v>
          </cell>
          <cell r="D116">
            <v>385</v>
          </cell>
          <cell r="E116">
            <v>66.265060240963862</v>
          </cell>
          <cell r="F116">
            <v>4756</v>
          </cell>
          <cell r="G116">
            <v>29</v>
          </cell>
          <cell r="H116">
            <v>86</v>
          </cell>
          <cell r="I116">
            <v>8</v>
          </cell>
          <cell r="J116">
            <v>4.9913941480206541</v>
          </cell>
          <cell r="K116">
            <v>1.376936316695353</v>
          </cell>
          <cell r="L116">
            <v>8.1858864027538729</v>
          </cell>
          <cell r="M116">
            <v>102.31282271944923</v>
          </cell>
          <cell r="N116">
            <v>26</v>
          </cell>
        </row>
        <row r="117">
          <cell r="A117" t="str">
            <v>Cobb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25">
          <cell r="A125" t="str">
            <v>Austin</v>
          </cell>
          <cell r="C125">
            <v>28</v>
          </cell>
          <cell r="D125">
            <v>16</v>
          </cell>
          <cell r="E125">
            <v>192</v>
          </cell>
          <cell r="F125">
            <v>6.8571428571428568</v>
          </cell>
          <cell r="G125">
            <v>35</v>
          </cell>
          <cell r="H125">
            <v>0</v>
          </cell>
        </row>
        <row r="126">
          <cell r="A126" t="str">
            <v>Cobb</v>
          </cell>
          <cell r="C126">
            <v>6</v>
          </cell>
          <cell r="D126">
            <v>0</v>
          </cell>
          <cell r="E126">
            <v>57</v>
          </cell>
          <cell r="F126">
            <v>9.5</v>
          </cell>
          <cell r="G126">
            <v>15</v>
          </cell>
          <cell r="H126">
            <v>0</v>
          </cell>
        </row>
        <row r="127">
          <cell r="A127" t="str">
            <v>C. Wilson</v>
          </cell>
          <cell r="C127">
            <v>6</v>
          </cell>
          <cell r="D127">
            <v>2</v>
          </cell>
          <cell r="E127">
            <v>29</v>
          </cell>
          <cell r="F127">
            <v>4.833333333333333</v>
          </cell>
          <cell r="G127">
            <v>17</v>
          </cell>
          <cell r="H127">
            <v>0</v>
          </cell>
        </row>
        <row r="134">
          <cell r="A134" t="str">
            <v>Pollard</v>
          </cell>
          <cell r="C134">
            <v>8</v>
          </cell>
          <cell r="D134">
            <v>128</v>
          </cell>
          <cell r="E134">
            <v>16</v>
          </cell>
          <cell r="F134">
            <v>30</v>
          </cell>
          <cell r="G134">
            <v>0</v>
          </cell>
        </row>
        <row r="135">
          <cell r="A135" t="str">
            <v>C. Wilson</v>
          </cell>
          <cell r="C135">
            <v>4</v>
          </cell>
          <cell r="D135">
            <v>105</v>
          </cell>
          <cell r="E135">
            <v>26.25</v>
          </cell>
          <cell r="F135">
            <v>33</v>
          </cell>
          <cell r="G135">
            <v>0</v>
          </cell>
        </row>
        <row r="136">
          <cell r="A136" t="str">
            <v>Cobb</v>
          </cell>
          <cell r="C136">
            <v>3</v>
          </cell>
          <cell r="D136">
            <v>41</v>
          </cell>
          <cell r="E136">
            <v>13.666666666666666</v>
          </cell>
          <cell r="F136">
            <v>14</v>
          </cell>
          <cell r="G136">
            <v>0</v>
          </cell>
        </row>
        <row r="137">
          <cell r="A137" t="str">
            <v>Schultz</v>
          </cell>
          <cell r="C137">
            <v>2</v>
          </cell>
          <cell r="D137">
            <v>35</v>
          </cell>
          <cell r="E137">
            <v>17.5</v>
          </cell>
          <cell r="F137">
            <v>25</v>
          </cell>
          <cell r="G137">
            <v>0</v>
          </cell>
        </row>
        <row r="146">
          <cell r="A146" t="str">
            <v>C. Jones</v>
          </cell>
          <cell r="C146">
            <v>72</v>
          </cell>
          <cell r="D146">
            <v>2843</v>
          </cell>
          <cell r="E146">
            <v>39.486111111111114</v>
          </cell>
          <cell r="F146">
            <v>60</v>
          </cell>
          <cell r="G146">
            <v>3</v>
          </cell>
        </row>
        <row r="153">
          <cell r="A153" t="str">
            <v>Maher</v>
          </cell>
          <cell r="C153">
            <v>79</v>
          </cell>
          <cell r="D153">
            <v>48</v>
          </cell>
          <cell r="E153">
            <v>32</v>
          </cell>
          <cell r="F153">
            <v>26</v>
          </cell>
          <cell r="G153">
            <v>81.25</v>
          </cell>
          <cell r="H153">
            <v>53</v>
          </cell>
          <cell r="I153">
            <v>41</v>
          </cell>
          <cell r="J153">
            <v>39</v>
          </cell>
          <cell r="K153">
            <v>95.121951219512198</v>
          </cell>
          <cell r="L153">
            <v>117</v>
          </cell>
        </row>
        <row r="154">
          <cell r="A154" t="str">
            <v>Forbath</v>
          </cell>
          <cell r="C154">
            <v>9</v>
          </cell>
          <cell r="D154">
            <v>4</v>
          </cell>
          <cell r="E154">
            <v>2</v>
          </cell>
          <cell r="F154">
            <v>2</v>
          </cell>
          <cell r="G154">
            <v>100</v>
          </cell>
          <cell r="H154">
            <v>31</v>
          </cell>
          <cell r="I154">
            <v>6</v>
          </cell>
          <cell r="J154">
            <v>6</v>
          </cell>
          <cell r="K154">
            <v>100</v>
          </cell>
          <cell r="L154">
            <v>12</v>
          </cell>
        </row>
        <row r="159">
          <cell r="A159" t="str">
            <v>X. Woods</v>
          </cell>
          <cell r="C159">
            <v>0</v>
          </cell>
          <cell r="D159">
            <v>0</v>
          </cell>
          <cell r="E159" t="e">
            <v>#DIV/0!</v>
          </cell>
          <cell r="F159">
            <v>0</v>
          </cell>
          <cell r="G159">
            <v>0</v>
          </cell>
        </row>
        <row r="160">
          <cell r="A160" t="str">
            <v>Lewis</v>
          </cell>
          <cell r="C160">
            <v>4</v>
          </cell>
          <cell r="D160">
            <v>56</v>
          </cell>
          <cell r="E160">
            <v>14</v>
          </cell>
          <cell r="F160">
            <v>18</v>
          </cell>
          <cell r="G160">
            <v>0</v>
          </cell>
        </row>
        <row r="161">
          <cell r="A161" t="str">
            <v>Lee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Awuzie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J. Smith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Stoutmire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74">
          <cell r="A174" t="str">
            <v>Quinn</v>
          </cell>
          <cell r="C174">
            <v>9</v>
          </cell>
        </row>
        <row r="175">
          <cell r="A175" t="str">
            <v>Bennett</v>
          </cell>
          <cell r="C175">
            <v>1</v>
          </cell>
        </row>
        <row r="176">
          <cell r="A176" t="str">
            <v>Lawrence</v>
          </cell>
          <cell r="C176">
            <v>6</v>
          </cell>
        </row>
        <row r="177">
          <cell r="A177" t="str">
            <v>M. Collins</v>
          </cell>
          <cell r="C177">
            <v>3</v>
          </cell>
        </row>
        <row r="178">
          <cell r="A178" t="str">
            <v>Lewis</v>
          </cell>
          <cell r="C178">
            <v>3.5</v>
          </cell>
        </row>
        <row r="179">
          <cell r="A179" t="str">
            <v>J. Smith</v>
          </cell>
          <cell r="C179">
            <v>2</v>
          </cell>
        </row>
        <row r="180">
          <cell r="A180" t="str">
            <v>D. Armstrong</v>
          </cell>
          <cell r="C180">
            <v>5</v>
          </cell>
        </row>
        <row r="181">
          <cell r="A181" t="str">
            <v>Thompson</v>
          </cell>
          <cell r="C181">
            <v>2</v>
          </cell>
        </row>
        <row r="182">
          <cell r="A182" t="str">
            <v>Christ. Covinngto</v>
          </cell>
          <cell r="C182">
            <v>0</v>
          </cell>
        </row>
        <row r="183">
          <cell r="A183" t="str">
            <v>Crawford</v>
          </cell>
          <cell r="C183">
            <v>0</v>
          </cell>
        </row>
        <row r="184">
          <cell r="A184" t="str">
            <v>Hyder</v>
          </cell>
          <cell r="C184">
            <v>2</v>
          </cell>
        </row>
        <row r="185">
          <cell r="A185" t="str">
            <v>Lee</v>
          </cell>
          <cell r="C185">
            <v>0</v>
          </cell>
        </row>
        <row r="186">
          <cell r="A186" t="str">
            <v>Vander Esch</v>
          </cell>
          <cell r="C186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ARI"/>
      <sheetName val="LAC"/>
      <sheetName val="@PHI"/>
      <sheetName val="KCC"/>
      <sheetName val="@GBP"/>
      <sheetName val="MIN"/>
      <sheetName val="NYG"/>
      <sheetName val="@OAK"/>
      <sheetName val="@CHI"/>
      <sheetName val="DAL"/>
      <sheetName val="@WAS"/>
      <sheetName val="CHI"/>
      <sheetName val="@MIN"/>
      <sheetName val="TBB"/>
      <sheetName val="@DEN"/>
      <sheetName val="GBP"/>
      <sheetName val="Formula"/>
    </sheetNames>
    <sheetDataSet>
      <sheetData sheetId="0">
        <row r="6">
          <cell r="D6">
            <v>261</v>
          </cell>
          <cell r="M6">
            <v>411</v>
          </cell>
        </row>
        <row r="7">
          <cell r="D7">
            <v>81</v>
          </cell>
          <cell r="M7">
            <v>146</v>
          </cell>
        </row>
        <row r="8">
          <cell r="D8">
            <v>135</v>
          </cell>
          <cell r="M8">
            <v>213</v>
          </cell>
        </row>
        <row r="9">
          <cell r="D9">
            <v>45</v>
          </cell>
          <cell r="M9">
            <v>52</v>
          </cell>
        </row>
        <row r="11">
          <cell r="D11">
            <v>382</v>
          </cell>
          <cell r="M11">
            <v>459</v>
          </cell>
        </row>
        <row r="12">
          <cell r="D12">
            <v>1240</v>
          </cell>
          <cell r="M12">
            <v>2497</v>
          </cell>
        </row>
        <row r="13">
          <cell r="D13">
            <v>3.2460732984293195</v>
          </cell>
          <cell r="M13">
            <v>5.4400871459694988</v>
          </cell>
        </row>
        <row r="15">
          <cell r="D15">
            <v>552</v>
          </cell>
          <cell r="M15">
            <v>596</v>
          </cell>
        </row>
        <row r="16">
          <cell r="D16">
            <v>306</v>
          </cell>
          <cell r="M16">
            <v>392</v>
          </cell>
        </row>
        <row r="17">
          <cell r="D17">
            <v>55.434782608695656</v>
          </cell>
          <cell r="M17">
            <v>65.771812080536918</v>
          </cell>
        </row>
        <row r="18">
          <cell r="D18">
            <v>3515</v>
          </cell>
          <cell r="M18">
            <v>4440</v>
          </cell>
        </row>
        <row r="19">
          <cell r="D19">
            <v>46</v>
          </cell>
          <cell r="M19">
            <v>22</v>
          </cell>
        </row>
        <row r="20">
          <cell r="D20">
            <v>286</v>
          </cell>
          <cell r="M20">
            <v>126</v>
          </cell>
        </row>
        <row r="21">
          <cell r="D21">
            <v>3229</v>
          </cell>
          <cell r="M21">
            <v>4314</v>
          </cell>
        </row>
        <row r="22">
          <cell r="D22">
            <v>5.3996655518394645</v>
          </cell>
          <cell r="M22">
            <v>6.9805825242718447</v>
          </cell>
        </row>
        <row r="23">
          <cell r="D23">
            <v>11.486928104575163</v>
          </cell>
          <cell r="M23">
            <v>11.326530612244898</v>
          </cell>
        </row>
        <row r="26">
          <cell r="D26">
            <v>4469</v>
          </cell>
          <cell r="M26">
            <v>6811</v>
          </cell>
        </row>
        <row r="27">
          <cell r="D27">
            <v>27.746699485343481</v>
          </cell>
          <cell r="M27">
            <v>36.661283218323298</v>
          </cell>
        </row>
        <row r="28">
          <cell r="D28">
            <v>72.25330051465653</v>
          </cell>
          <cell r="M28">
            <v>63.338716781676695</v>
          </cell>
        </row>
        <row r="30">
          <cell r="D30">
            <v>980</v>
          </cell>
          <cell r="M30">
            <v>1077</v>
          </cell>
        </row>
        <row r="31">
          <cell r="D31">
            <v>4.5602040816326532</v>
          </cell>
          <cell r="M31">
            <v>6.3240482822655526</v>
          </cell>
        </row>
        <row r="34">
          <cell r="D34">
            <v>10</v>
          </cell>
          <cell r="M34">
            <v>8</v>
          </cell>
        </row>
        <row r="35">
          <cell r="D35">
            <v>58</v>
          </cell>
          <cell r="M35">
            <v>7</v>
          </cell>
        </row>
        <row r="36">
          <cell r="D36">
            <v>1</v>
          </cell>
          <cell r="M36">
            <v>0</v>
          </cell>
        </row>
        <row r="38">
          <cell r="D38">
            <v>97</v>
          </cell>
          <cell r="M38">
            <v>74</v>
          </cell>
        </row>
        <row r="39">
          <cell r="D39">
            <v>4433</v>
          </cell>
          <cell r="M39">
            <v>3195</v>
          </cell>
        </row>
        <row r="40">
          <cell r="D40">
            <v>45.701030927835049</v>
          </cell>
          <cell r="M40">
            <v>43.175675675675677</v>
          </cell>
        </row>
        <row r="42">
          <cell r="D42">
            <v>22</v>
          </cell>
          <cell r="M42">
            <v>42</v>
          </cell>
        </row>
        <row r="43">
          <cell r="D43">
            <v>256</v>
          </cell>
          <cell r="M43">
            <v>143</v>
          </cell>
        </row>
        <row r="44">
          <cell r="D44">
            <v>11.636363636363637</v>
          </cell>
          <cell r="M44">
            <v>3.4047619047619047</v>
          </cell>
        </row>
        <row r="45">
          <cell r="D45">
            <v>1</v>
          </cell>
          <cell r="M45">
            <v>0</v>
          </cell>
        </row>
        <row r="47">
          <cell r="D47">
            <v>28</v>
          </cell>
          <cell r="M47">
            <v>39</v>
          </cell>
        </row>
        <row r="48">
          <cell r="D48">
            <v>740</v>
          </cell>
          <cell r="M48">
            <v>1031</v>
          </cell>
        </row>
        <row r="49">
          <cell r="D49">
            <v>26.428571428571427</v>
          </cell>
          <cell r="M49">
            <v>26.435897435897434</v>
          </cell>
        </row>
        <row r="50">
          <cell r="D50">
            <v>2</v>
          </cell>
          <cell r="M50">
            <v>1</v>
          </cell>
        </row>
        <row r="52">
          <cell r="D52">
            <v>130</v>
          </cell>
          <cell r="M52">
            <v>122</v>
          </cell>
        </row>
        <row r="53">
          <cell r="D53">
            <v>1103</v>
          </cell>
          <cell r="M53">
            <v>1049</v>
          </cell>
        </row>
        <row r="55">
          <cell r="D55">
            <v>16</v>
          </cell>
          <cell r="M55">
            <v>33</v>
          </cell>
        </row>
        <row r="56">
          <cell r="D56">
            <v>10</v>
          </cell>
          <cell r="M56">
            <v>9</v>
          </cell>
        </row>
        <row r="58">
          <cell r="D58">
            <v>269</v>
          </cell>
          <cell r="M58">
            <v>473</v>
          </cell>
        </row>
        <row r="59">
          <cell r="D59">
            <v>26</v>
          </cell>
          <cell r="M59">
            <v>54</v>
          </cell>
        </row>
        <row r="60">
          <cell r="D60">
            <v>11</v>
          </cell>
          <cell r="M60">
            <v>10</v>
          </cell>
        </row>
        <row r="61">
          <cell r="D61">
            <v>11</v>
          </cell>
          <cell r="M61">
            <v>34</v>
          </cell>
        </row>
        <row r="62">
          <cell r="D62">
            <v>4</v>
          </cell>
          <cell r="M62">
            <v>2</v>
          </cell>
        </row>
        <row r="63">
          <cell r="D63">
            <v>26</v>
          </cell>
          <cell r="M63">
            <v>47</v>
          </cell>
        </row>
        <row r="64">
          <cell r="D64">
            <v>0</v>
          </cell>
          <cell r="M64">
            <v>2</v>
          </cell>
        </row>
        <row r="65">
          <cell r="D65">
            <v>0</v>
          </cell>
          <cell r="M65">
            <v>3</v>
          </cell>
        </row>
        <row r="66">
          <cell r="D66">
            <v>0</v>
          </cell>
          <cell r="M66">
            <v>1</v>
          </cell>
        </row>
        <row r="67">
          <cell r="D67">
            <v>29</v>
          </cell>
          <cell r="M67">
            <v>32</v>
          </cell>
        </row>
        <row r="68">
          <cell r="D68">
            <v>34</v>
          </cell>
          <cell r="M68">
            <v>44</v>
          </cell>
        </row>
        <row r="69">
          <cell r="D69">
            <v>85.294117647058826</v>
          </cell>
          <cell r="M69">
            <v>72.727272727272734</v>
          </cell>
        </row>
        <row r="70">
          <cell r="D70" t="str">
            <v>27:43</v>
          </cell>
          <cell r="M70" t="str">
            <v>32:17</v>
          </cell>
        </row>
        <row r="71">
          <cell r="D71">
            <v>0</v>
          </cell>
          <cell r="M71">
            <v>31.521739130434785</v>
          </cell>
        </row>
        <row r="75">
          <cell r="A75" t="str">
            <v>K. Johnson</v>
          </cell>
          <cell r="C75">
            <v>92</v>
          </cell>
          <cell r="D75">
            <v>201</v>
          </cell>
          <cell r="E75">
            <v>2.1847826086956523</v>
          </cell>
          <cell r="F75">
            <v>19</v>
          </cell>
          <cell r="G75">
            <v>4</v>
          </cell>
        </row>
        <row r="76">
          <cell r="A76" t="str">
            <v>Scarbrough</v>
          </cell>
          <cell r="C76">
            <v>64</v>
          </cell>
          <cell r="D76">
            <v>152</v>
          </cell>
          <cell r="E76">
            <v>2.375</v>
          </cell>
          <cell r="F76">
            <v>30</v>
          </cell>
          <cell r="G76">
            <v>0</v>
          </cell>
        </row>
        <row r="77">
          <cell r="A77" t="str">
            <v>T. Johnson</v>
          </cell>
          <cell r="C77">
            <v>98</v>
          </cell>
          <cell r="D77">
            <v>391</v>
          </cell>
          <cell r="E77">
            <v>3.989795918367347</v>
          </cell>
          <cell r="F77">
            <v>40</v>
          </cell>
          <cell r="G77">
            <v>3</v>
          </cell>
        </row>
        <row r="78">
          <cell r="A78" t="str">
            <v>McKissic</v>
          </cell>
          <cell r="C78">
            <v>59</v>
          </cell>
          <cell r="D78">
            <v>330</v>
          </cell>
          <cell r="E78">
            <v>5.593220338983051</v>
          </cell>
          <cell r="F78">
            <v>44</v>
          </cell>
          <cell r="G78">
            <v>2</v>
          </cell>
        </row>
        <row r="79">
          <cell r="A79" t="str">
            <v>Driskel</v>
          </cell>
          <cell r="C79">
            <v>21</v>
          </cell>
          <cell r="D79">
            <v>72</v>
          </cell>
          <cell r="E79">
            <v>3.4285714285714284</v>
          </cell>
          <cell r="F79">
            <v>19</v>
          </cell>
          <cell r="G79">
            <v>0</v>
          </cell>
        </row>
        <row r="80">
          <cell r="A80" t="str">
            <v>Stafford</v>
          </cell>
          <cell r="C80">
            <v>17</v>
          </cell>
          <cell r="D80">
            <v>4</v>
          </cell>
          <cell r="E80">
            <v>0.23529411764705882</v>
          </cell>
          <cell r="F80">
            <v>7</v>
          </cell>
          <cell r="G80">
            <v>0</v>
          </cell>
        </row>
        <row r="81">
          <cell r="A81" t="str">
            <v>Carson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Anderson</v>
          </cell>
          <cell r="C82">
            <v>18</v>
          </cell>
          <cell r="D82">
            <v>16</v>
          </cell>
          <cell r="E82">
            <v>0.88888888888888884</v>
          </cell>
          <cell r="F82">
            <v>14</v>
          </cell>
          <cell r="G82">
            <v>1</v>
          </cell>
        </row>
        <row r="83">
          <cell r="A83" t="str">
            <v>Blough</v>
          </cell>
          <cell r="C83">
            <v>8</v>
          </cell>
          <cell r="D83">
            <v>35</v>
          </cell>
          <cell r="E83">
            <v>4.375</v>
          </cell>
          <cell r="F83">
            <v>19</v>
          </cell>
          <cell r="G83">
            <v>1</v>
          </cell>
        </row>
        <row r="84">
          <cell r="A84" t="str">
            <v>Perkins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85">
          <cell r="A85" t="str">
            <v>Hills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86">
          <cell r="A86" t="str">
            <v>Agnew</v>
          </cell>
          <cell r="C86">
            <v>2</v>
          </cell>
          <cell r="D86">
            <v>18</v>
          </cell>
          <cell r="E86">
            <v>9</v>
          </cell>
          <cell r="F86">
            <v>21</v>
          </cell>
          <cell r="G86">
            <v>0</v>
          </cell>
        </row>
        <row r="87">
          <cell r="A87" t="str">
            <v>Hall</v>
          </cell>
          <cell r="C87">
            <v>1</v>
          </cell>
          <cell r="D87">
            <v>21</v>
          </cell>
          <cell r="E87">
            <v>21</v>
          </cell>
          <cell r="F87">
            <v>21</v>
          </cell>
          <cell r="G87">
            <v>0</v>
          </cell>
        </row>
        <row r="88">
          <cell r="A88" t="str">
            <v>M. Jones</v>
          </cell>
          <cell r="C88">
            <v>2</v>
          </cell>
          <cell r="D88">
            <v>0</v>
          </cell>
          <cell r="E88">
            <v>0</v>
          </cell>
          <cell r="F88">
            <v>2</v>
          </cell>
          <cell r="G88">
            <v>0</v>
          </cell>
        </row>
        <row r="94">
          <cell r="A94" t="str">
            <v>Golladay</v>
          </cell>
          <cell r="C94">
            <v>47</v>
          </cell>
          <cell r="D94">
            <v>745</v>
          </cell>
          <cell r="E94">
            <v>15.851063829787234</v>
          </cell>
          <cell r="F94">
            <v>67</v>
          </cell>
          <cell r="G94">
            <v>3</v>
          </cell>
        </row>
        <row r="95">
          <cell r="A95" t="str">
            <v>M. Jones</v>
          </cell>
          <cell r="C95">
            <v>48</v>
          </cell>
          <cell r="D95">
            <v>674</v>
          </cell>
          <cell r="E95">
            <v>14.041666666666666</v>
          </cell>
          <cell r="F95">
            <v>47</v>
          </cell>
          <cell r="G95">
            <v>1</v>
          </cell>
        </row>
        <row r="96">
          <cell r="A96" t="str">
            <v>Amendola</v>
          </cell>
          <cell r="C96">
            <v>60</v>
          </cell>
          <cell r="D96">
            <v>738</v>
          </cell>
          <cell r="E96">
            <v>12.3</v>
          </cell>
          <cell r="F96">
            <v>47</v>
          </cell>
          <cell r="G96">
            <v>3</v>
          </cell>
        </row>
        <row r="97">
          <cell r="A97" t="str">
            <v>McKissic</v>
          </cell>
          <cell r="C97">
            <v>37</v>
          </cell>
          <cell r="D97">
            <v>284</v>
          </cell>
          <cell r="E97">
            <v>7.6756756756756754</v>
          </cell>
          <cell r="F97">
            <v>35</v>
          </cell>
          <cell r="G97">
            <v>2</v>
          </cell>
        </row>
        <row r="98">
          <cell r="A98" t="str">
            <v>Hockenson</v>
          </cell>
          <cell r="C98">
            <v>34</v>
          </cell>
          <cell r="D98">
            <v>499</v>
          </cell>
          <cell r="E98">
            <v>14.676470588235293</v>
          </cell>
          <cell r="F98">
            <v>39</v>
          </cell>
          <cell r="G98">
            <v>0</v>
          </cell>
        </row>
        <row r="99">
          <cell r="A99" t="str">
            <v>T. Johnson</v>
          </cell>
          <cell r="C99">
            <v>23</v>
          </cell>
          <cell r="D99">
            <v>100</v>
          </cell>
          <cell r="E99">
            <v>4.3478260869565215</v>
          </cell>
          <cell r="F99">
            <v>33</v>
          </cell>
          <cell r="G99">
            <v>0</v>
          </cell>
        </row>
        <row r="100">
          <cell r="A100" t="str">
            <v>Thomas</v>
          </cell>
          <cell r="C100">
            <v>16</v>
          </cell>
          <cell r="D100">
            <v>105</v>
          </cell>
          <cell r="E100">
            <v>6.5625</v>
          </cell>
          <cell r="F100">
            <v>33</v>
          </cell>
          <cell r="G100">
            <v>0</v>
          </cell>
        </row>
        <row r="101">
          <cell r="A101" t="str">
            <v>James</v>
          </cell>
          <cell r="C101">
            <v>15</v>
          </cell>
          <cell r="D101">
            <v>102</v>
          </cell>
          <cell r="E101">
            <v>6.8</v>
          </cell>
          <cell r="F101">
            <v>32</v>
          </cell>
          <cell r="G101">
            <v>1</v>
          </cell>
        </row>
        <row r="102">
          <cell r="A102" t="str">
            <v>K. Johnson</v>
          </cell>
          <cell r="C102">
            <v>9</v>
          </cell>
          <cell r="D102">
            <v>54</v>
          </cell>
          <cell r="E102">
            <v>6</v>
          </cell>
          <cell r="F102">
            <v>10</v>
          </cell>
          <cell r="G102">
            <v>0</v>
          </cell>
        </row>
        <row r="103">
          <cell r="A103" t="str">
            <v>Hall</v>
          </cell>
          <cell r="C103">
            <v>7</v>
          </cell>
          <cell r="D103">
            <v>160</v>
          </cell>
          <cell r="E103">
            <v>22.857142857142858</v>
          </cell>
          <cell r="F103">
            <v>38</v>
          </cell>
          <cell r="G103">
            <v>1</v>
          </cell>
        </row>
        <row r="104">
          <cell r="A104" t="str">
            <v>Bawden</v>
          </cell>
          <cell r="C104">
            <v>3</v>
          </cell>
          <cell r="D104">
            <v>5</v>
          </cell>
          <cell r="E104">
            <v>1.6666666666666667</v>
          </cell>
          <cell r="F104">
            <v>6</v>
          </cell>
          <cell r="G104">
            <v>0</v>
          </cell>
        </row>
        <row r="105">
          <cell r="A105" t="str">
            <v>Lacy</v>
          </cell>
          <cell r="C105">
            <v>2</v>
          </cell>
          <cell r="D105">
            <v>40</v>
          </cell>
          <cell r="E105">
            <v>20</v>
          </cell>
          <cell r="F105">
            <v>32</v>
          </cell>
          <cell r="G105">
            <v>0</v>
          </cell>
        </row>
        <row r="106">
          <cell r="A106" t="str">
            <v>Nauta</v>
          </cell>
          <cell r="C106">
            <v>2</v>
          </cell>
          <cell r="D106">
            <v>8</v>
          </cell>
          <cell r="E106">
            <v>4</v>
          </cell>
          <cell r="F106">
            <v>6</v>
          </cell>
          <cell r="G106">
            <v>0</v>
          </cell>
        </row>
        <row r="107">
          <cell r="A107" t="str">
            <v>Hills</v>
          </cell>
          <cell r="C107">
            <v>2</v>
          </cell>
          <cell r="D107">
            <v>0</v>
          </cell>
          <cell r="E107">
            <v>0</v>
          </cell>
          <cell r="F107">
            <v>1</v>
          </cell>
          <cell r="G107">
            <v>0</v>
          </cell>
        </row>
        <row r="108">
          <cell r="A108" t="str">
            <v>Blough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Perkins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Driskel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Scarbrough</v>
          </cell>
          <cell r="C111">
            <v>1</v>
          </cell>
          <cell r="D111">
            <v>1</v>
          </cell>
          <cell r="E111">
            <v>1</v>
          </cell>
          <cell r="F111">
            <v>1</v>
          </cell>
          <cell r="G111">
            <v>0</v>
          </cell>
        </row>
        <row r="112">
          <cell r="A112" t="str">
            <v>Agnew</v>
          </cell>
          <cell r="E112" t="e">
            <v>#DIV/0!</v>
          </cell>
        </row>
        <row r="116">
          <cell r="A116" t="str">
            <v>Stafford</v>
          </cell>
          <cell r="C116">
            <v>292</v>
          </cell>
          <cell r="D116">
            <v>185</v>
          </cell>
          <cell r="E116">
            <v>63.356164383561641</v>
          </cell>
          <cell r="F116">
            <v>1947</v>
          </cell>
          <cell r="G116">
            <v>3</v>
          </cell>
          <cell r="H116">
            <v>47</v>
          </cell>
          <cell r="I116">
            <v>5</v>
          </cell>
          <cell r="J116">
            <v>1.0273972602739725</v>
          </cell>
          <cell r="K116">
            <v>1.7123287671232876</v>
          </cell>
          <cell r="L116">
            <v>6.6678082191780819</v>
          </cell>
          <cell r="M116">
            <v>78.952625570776249</v>
          </cell>
          <cell r="N116">
            <v>22</v>
          </cell>
        </row>
        <row r="117">
          <cell r="A117" t="str">
            <v>Blough</v>
          </cell>
          <cell r="C117">
            <v>183</v>
          </cell>
          <cell r="D117">
            <v>79</v>
          </cell>
          <cell r="E117">
            <v>43.169398907103826</v>
          </cell>
          <cell r="F117">
            <v>978</v>
          </cell>
          <cell r="G117">
            <v>5</v>
          </cell>
          <cell r="H117">
            <v>67</v>
          </cell>
          <cell r="I117">
            <v>5</v>
          </cell>
          <cell r="J117">
            <v>2.7322404371584699</v>
          </cell>
          <cell r="K117">
            <v>2.7322404371584699</v>
          </cell>
          <cell r="L117">
            <v>5.3442622950819674</v>
          </cell>
          <cell r="M117">
            <v>58.048724954462664</v>
          </cell>
          <cell r="N117">
            <v>16</v>
          </cell>
        </row>
        <row r="118">
          <cell r="A118" t="str">
            <v>Driskel</v>
          </cell>
          <cell r="C118">
            <v>76</v>
          </cell>
          <cell r="D118">
            <v>42</v>
          </cell>
          <cell r="E118">
            <v>55.26315789473685</v>
          </cell>
          <cell r="F118">
            <v>590</v>
          </cell>
          <cell r="G118">
            <v>3</v>
          </cell>
          <cell r="H118">
            <v>64</v>
          </cell>
          <cell r="I118">
            <v>0</v>
          </cell>
          <cell r="J118">
            <v>3.9473684210526314</v>
          </cell>
          <cell r="K118">
            <v>0</v>
          </cell>
          <cell r="L118">
            <v>7.7631578947368425</v>
          </cell>
          <cell r="M118">
            <v>93.640350877192986</v>
          </cell>
          <cell r="N118">
            <v>8</v>
          </cell>
        </row>
        <row r="119">
          <cell r="A119" t="str">
            <v>Amendola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Agnew</v>
          </cell>
          <cell r="C125">
            <v>14</v>
          </cell>
          <cell r="D125">
            <v>12</v>
          </cell>
          <cell r="E125">
            <v>173</v>
          </cell>
          <cell r="F125">
            <v>12.357142857142858</v>
          </cell>
          <cell r="G125">
            <v>89</v>
          </cell>
          <cell r="H125">
            <v>1</v>
          </cell>
        </row>
        <row r="126">
          <cell r="A126" t="str">
            <v>Amendola</v>
          </cell>
          <cell r="C126">
            <v>5</v>
          </cell>
          <cell r="D126">
            <v>8</v>
          </cell>
          <cell r="E126">
            <v>17</v>
          </cell>
          <cell r="F126">
            <v>3.4</v>
          </cell>
          <cell r="G126">
            <v>5</v>
          </cell>
          <cell r="H126">
            <v>0</v>
          </cell>
        </row>
        <row r="127">
          <cell r="A127" t="str">
            <v>Hall</v>
          </cell>
          <cell r="C127">
            <v>3</v>
          </cell>
          <cell r="D127">
            <v>2</v>
          </cell>
          <cell r="E127">
            <v>66</v>
          </cell>
          <cell r="F127">
            <v>22</v>
          </cell>
          <cell r="G127">
            <v>34</v>
          </cell>
          <cell r="H127">
            <v>0</v>
          </cell>
        </row>
        <row r="134">
          <cell r="A134" t="str">
            <v>Agnew</v>
          </cell>
          <cell r="C134">
            <v>17</v>
          </cell>
          <cell r="D134">
            <v>496</v>
          </cell>
          <cell r="E134">
            <v>29.176470588235293</v>
          </cell>
          <cell r="F134">
            <v>97</v>
          </cell>
          <cell r="G134">
            <v>2</v>
          </cell>
        </row>
        <row r="135">
          <cell r="A135" t="str">
            <v>T. Johnson</v>
          </cell>
          <cell r="C135">
            <v>6</v>
          </cell>
          <cell r="D135">
            <v>114</v>
          </cell>
          <cell r="E135">
            <v>19</v>
          </cell>
          <cell r="F135">
            <v>27</v>
          </cell>
          <cell r="G135">
            <v>0</v>
          </cell>
        </row>
        <row r="136">
          <cell r="A136" t="str">
            <v>Hall</v>
          </cell>
          <cell r="C136">
            <v>0</v>
          </cell>
          <cell r="D136">
            <v>0</v>
          </cell>
          <cell r="E136" t="e">
            <v>#DIV/0!</v>
          </cell>
          <cell r="F136">
            <v>0</v>
          </cell>
          <cell r="G136">
            <v>0</v>
          </cell>
        </row>
        <row r="137">
          <cell r="A137" t="str">
            <v>Lacy</v>
          </cell>
          <cell r="C137">
            <v>3</v>
          </cell>
          <cell r="D137">
            <v>85</v>
          </cell>
          <cell r="E137">
            <v>28.333333333333332</v>
          </cell>
          <cell r="F137">
            <v>41</v>
          </cell>
          <cell r="G137">
            <v>0</v>
          </cell>
        </row>
        <row r="138">
          <cell r="A138" t="str">
            <v>McKissic</v>
          </cell>
          <cell r="C138">
            <v>2</v>
          </cell>
          <cell r="D138">
            <v>45</v>
          </cell>
          <cell r="E138">
            <v>22.5</v>
          </cell>
          <cell r="F138">
            <v>30</v>
          </cell>
          <cell r="G138">
            <v>0</v>
          </cell>
        </row>
        <row r="146">
          <cell r="A146" t="str">
            <v>Martin</v>
          </cell>
          <cell r="C146">
            <v>97</v>
          </cell>
          <cell r="D146">
            <v>4433</v>
          </cell>
          <cell r="E146">
            <v>45.701030927835049</v>
          </cell>
          <cell r="F146">
            <v>64</v>
          </cell>
          <cell r="G146">
            <v>0</v>
          </cell>
        </row>
        <row r="153">
          <cell r="A153" t="str">
            <v>Prater</v>
          </cell>
          <cell r="C153">
            <v>49</v>
          </cell>
          <cell r="D153">
            <v>24</v>
          </cell>
          <cell r="E153">
            <v>34</v>
          </cell>
          <cell r="F153">
            <v>29</v>
          </cell>
          <cell r="G153">
            <v>85.294117647058826</v>
          </cell>
          <cell r="H153">
            <v>54</v>
          </cell>
          <cell r="I153">
            <v>26</v>
          </cell>
          <cell r="J153">
            <v>26</v>
          </cell>
          <cell r="K153">
            <v>100</v>
          </cell>
          <cell r="L153">
            <v>113</v>
          </cell>
        </row>
        <row r="154">
          <cell r="A154" t="str">
            <v>Martin</v>
          </cell>
          <cell r="C154">
            <v>23</v>
          </cell>
          <cell r="D154">
            <v>7</v>
          </cell>
          <cell r="E154">
            <v>0</v>
          </cell>
          <cell r="F154">
            <v>0</v>
          </cell>
          <cell r="G154" t="e">
            <v>#DIV/0!</v>
          </cell>
          <cell r="H154">
            <v>0</v>
          </cell>
          <cell r="I154">
            <v>0</v>
          </cell>
          <cell r="J154">
            <v>0</v>
          </cell>
          <cell r="K154" t="e">
            <v>#DIV/0!</v>
          </cell>
          <cell r="L154">
            <v>0</v>
          </cell>
        </row>
        <row r="159">
          <cell r="A159" t="str">
            <v>Slay</v>
          </cell>
          <cell r="C159">
            <v>1</v>
          </cell>
          <cell r="D159">
            <v>7</v>
          </cell>
          <cell r="E159">
            <v>7</v>
          </cell>
          <cell r="F159">
            <v>7</v>
          </cell>
          <cell r="G159">
            <v>0</v>
          </cell>
        </row>
        <row r="160">
          <cell r="A160" t="str">
            <v>Oruwariye</v>
          </cell>
          <cell r="C160">
            <v>3</v>
          </cell>
          <cell r="D160">
            <v>-4</v>
          </cell>
          <cell r="E160">
            <v>-1.3333333333333333</v>
          </cell>
          <cell r="F160">
            <v>0</v>
          </cell>
          <cell r="G160">
            <v>0</v>
          </cell>
        </row>
        <row r="161">
          <cell r="A161" t="str">
            <v>Coleman</v>
          </cell>
          <cell r="C161">
            <v>1</v>
          </cell>
          <cell r="D161">
            <v>4</v>
          </cell>
          <cell r="E161">
            <v>4</v>
          </cell>
          <cell r="F161">
            <v>4</v>
          </cell>
          <cell r="G161">
            <v>0</v>
          </cell>
        </row>
        <row r="162">
          <cell r="A162" t="str">
            <v>Tavai</v>
          </cell>
          <cell r="C162">
            <v>2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Walker</v>
          </cell>
          <cell r="C163">
            <v>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74">
          <cell r="A174" t="str">
            <v>Flowers</v>
          </cell>
          <cell r="C174">
            <v>6.5</v>
          </cell>
        </row>
        <row r="175">
          <cell r="A175" t="str">
            <v>Kennard</v>
          </cell>
          <cell r="C175">
            <v>7</v>
          </cell>
        </row>
        <row r="176">
          <cell r="A176" t="str">
            <v>Davis</v>
          </cell>
          <cell r="C176">
            <v>0.5</v>
          </cell>
        </row>
        <row r="177">
          <cell r="A177" t="str">
            <v>Harrison</v>
          </cell>
          <cell r="C177">
            <v>0</v>
          </cell>
        </row>
        <row r="178">
          <cell r="A178" t="str">
            <v>C. Jones</v>
          </cell>
          <cell r="C178">
            <v>0.5</v>
          </cell>
        </row>
        <row r="179">
          <cell r="A179" t="str">
            <v>Tavai</v>
          </cell>
          <cell r="C179">
            <v>2</v>
          </cell>
        </row>
        <row r="180">
          <cell r="A180" t="str">
            <v>Okwara</v>
          </cell>
          <cell r="C180">
            <v>2</v>
          </cell>
        </row>
        <row r="181">
          <cell r="A181" t="str">
            <v>Robinson</v>
          </cell>
          <cell r="C181">
            <v>1</v>
          </cell>
        </row>
        <row r="182">
          <cell r="A182" t="str">
            <v>Daniels</v>
          </cell>
          <cell r="C182">
            <v>0</v>
          </cell>
        </row>
        <row r="183">
          <cell r="A183" t="str">
            <v>Harris</v>
          </cell>
          <cell r="C183">
            <v>2.5</v>
          </cell>
        </row>
        <row r="184">
          <cell r="A184" t="str">
            <v>Wilson</v>
          </cell>
          <cell r="C18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CHI"/>
      <sheetName val="MIN"/>
      <sheetName val="DEN"/>
      <sheetName val="PHI"/>
      <sheetName val="@DAL"/>
      <sheetName val="DET"/>
      <sheetName val="OAK"/>
      <sheetName val="@KCC"/>
      <sheetName val="@LAC"/>
      <sheetName val="CAR"/>
      <sheetName val="@SFO"/>
      <sheetName val="@NYG"/>
      <sheetName val="WAS"/>
      <sheetName val="CHI"/>
      <sheetName val="@MIN"/>
      <sheetName val="@DET"/>
      <sheetName val="WildCard"/>
      <sheetName val="Formula"/>
    </sheetNames>
    <sheetDataSet>
      <sheetData sheetId="0">
        <row r="6">
          <cell r="D6">
            <v>365</v>
          </cell>
          <cell r="M6">
            <v>301</v>
          </cell>
        </row>
        <row r="7">
          <cell r="D7">
            <v>135</v>
          </cell>
          <cell r="M7">
            <v>100</v>
          </cell>
        </row>
        <row r="8">
          <cell r="D8">
            <v>193</v>
          </cell>
          <cell r="M8">
            <v>158</v>
          </cell>
        </row>
        <row r="9">
          <cell r="D9">
            <v>37</v>
          </cell>
          <cell r="M9">
            <v>43</v>
          </cell>
        </row>
        <row r="11">
          <cell r="D11">
            <v>403</v>
          </cell>
          <cell r="M11">
            <v>445</v>
          </cell>
        </row>
        <row r="12">
          <cell r="D12">
            <v>2065</v>
          </cell>
          <cell r="M12">
            <v>1749</v>
          </cell>
        </row>
        <row r="13">
          <cell r="D13">
            <v>5.1240694789081882</v>
          </cell>
          <cell r="M13">
            <v>3.9303370786516854</v>
          </cell>
        </row>
        <row r="15">
          <cell r="D15">
            <v>589</v>
          </cell>
          <cell r="M15">
            <v>533</v>
          </cell>
        </row>
        <row r="16">
          <cell r="D16">
            <v>383</v>
          </cell>
          <cell r="M16">
            <v>317</v>
          </cell>
        </row>
        <row r="17">
          <cell r="D17">
            <v>65.025466893039052</v>
          </cell>
          <cell r="M17">
            <v>59.474671669793622</v>
          </cell>
        </row>
        <row r="18">
          <cell r="D18">
            <v>4523</v>
          </cell>
          <cell r="M18">
            <v>3687</v>
          </cell>
        </row>
        <row r="19">
          <cell r="D19">
            <v>48</v>
          </cell>
          <cell r="M19">
            <v>42</v>
          </cell>
        </row>
        <row r="20">
          <cell r="D20">
            <v>265</v>
          </cell>
          <cell r="M20">
            <v>223</v>
          </cell>
        </row>
        <row r="21">
          <cell r="D21">
            <v>4258</v>
          </cell>
          <cell r="M21">
            <v>3464</v>
          </cell>
        </row>
        <row r="22">
          <cell r="D22">
            <v>6.6844583987441126</v>
          </cell>
          <cell r="M22">
            <v>6.0243478260869567</v>
          </cell>
        </row>
        <row r="23">
          <cell r="D23">
            <v>11.809399477806789</v>
          </cell>
          <cell r="M23">
            <v>11.630914826498422</v>
          </cell>
        </row>
        <row r="26">
          <cell r="D26">
            <v>6323</v>
          </cell>
          <cell r="M26">
            <v>5213</v>
          </cell>
        </row>
        <row r="27">
          <cell r="D27">
            <v>32.658548157520158</v>
          </cell>
          <cell r="M27">
            <v>33.550738538269712</v>
          </cell>
        </row>
        <row r="28">
          <cell r="D28">
            <v>67.341451842479842</v>
          </cell>
          <cell r="M28">
            <v>66.449261461730288</v>
          </cell>
        </row>
        <row r="30">
          <cell r="D30">
            <v>1040</v>
          </cell>
          <cell r="M30">
            <v>1020</v>
          </cell>
        </row>
        <row r="31">
          <cell r="D31">
            <v>6.0798076923076927</v>
          </cell>
          <cell r="M31">
            <v>5.1107843137254898</v>
          </cell>
        </row>
        <row r="34">
          <cell r="D34">
            <v>4</v>
          </cell>
          <cell r="M34">
            <v>10</v>
          </cell>
        </row>
        <row r="35">
          <cell r="D35">
            <v>26</v>
          </cell>
          <cell r="M35">
            <v>131</v>
          </cell>
        </row>
        <row r="36">
          <cell r="D36">
            <v>0</v>
          </cell>
          <cell r="M36">
            <v>0</v>
          </cell>
        </row>
        <row r="38">
          <cell r="D38">
            <v>79</v>
          </cell>
          <cell r="M38">
            <v>92</v>
          </cell>
        </row>
        <row r="39">
          <cell r="D39">
            <v>3448</v>
          </cell>
          <cell r="M39">
            <v>4138</v>
          </cell>
        </row>
        <row r="40">
          <cell r="D40">
            <v>43.645569620253163</v>
          </cell>
          <cell r="M40">
            <v>44.978260869565219</v>
          </cell>
        </row>
        <row r="42">
          <cell r="D42">
            <v>33</v>
          </cell>
          <cell r="M42">
            <v>31</v>
          </cell>
        </row>
        <row r="43">
          <cell r="D43">
            <v>229</v>
          </cell>
          <cell r="M43">
            <v>387</v>
          </cell>
        </row>
        <row r="44">
          <cell r="D44">
            <v>6.9393939393939394</v>
          </cell>
          <cell r="M44">
            <v>12.483870967741936</v>
          </cell>
        </row>
        <row r="45">
          <cell r="D45">
            <v>0</v>
          </cell>
          <cell r="M45">
            <v>1</v>
          </cell>
        </row>
        <row r="47">
          <cell r="D47">
            <v>31</v>
          </cell>
          <cell r="M47">
            <v>28</v>
          </cell>
        </row>
        <row r="48">
          <cell r="D48">
            <v>547</v>
          </cell>
          <cell r="M48">
            <v>554</v>
          </cell>
        </row>
        <row r="49">
          <cell r="D49">
            <v>17.64516129032258</v>
          </cell>
          <cell r="M49">
            <v>19.785714285714285</v>
          </cell>
        </row>
        <row r="50">
          <cell r="D50">
            <v>0</v>
          </cell>
          <cell r="M50">
            <v>0</v>
          </cell>
        </row>
        <row r="52">
          <cell r="D52">
            <v>125</v>
          </cell>
          <cell r="M52">
            <v>109</v>
          </cell>
        </row>
        <row r="53">
          <cell r="D53">
            <v>1060</v>
          </cell>
          <cell r="M53">
            <v>1036</v>
          </cell>
        </row>
        <row r="55">
          <cell r="D55">
            <v>22</v>
          </cell>
          <cell r="M55">
            <v>29</v>
          </cell>
        </row>
        <row r="56">
          <cell r="D56">
            <v>11</v>
          </cell>
          <cell r="M56">
            <v>10</v>
          </cell>
        </row>
        <row r="58">
          <cell r="D58">
            <v>400</v>
          </cell>
          <cell r="M58">
            <v>282</v>
          </cell>
        </row>
        <row r="59">
          <cell r="D59">
            <v>43</v>
          </cell>
          <cell r="M59">
            <v>27</v>
          </cell>
        </row>
        <row r="60">
          <cell r="D60">
            <v>14</v>
          </cell>
          <cell r="M60">
            <v>9</v>
          </cell>
        </row>
        <row r="61">
          <cell r="D61">
            <v>29</v>
          </cell>
          <cell r="M61">
            <v>14</v>
          </cell>
        </row>
        <row r="62">
          <cell r="D62">
            <v>0</v>
          </cell>
          <cell r="M62">
            <v>2</v>
          </cell>
        </row>
        <row r="63">
          <cell r="D63">
            <v>36</v>
          </cell>
          <cell r="M63">
            <v>27</v>
          </cell>
        </row>
        <row r="64">
          <cell r="D64">
            <v>2</v>
          </cell>
          <cell r="M64">
            <v>0</v>
          </cell>
        </row>
        <row r="65">
          <cell r="D65">
            <v>2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34</v>
          </cell>
          <cell r="M67">
            <v>31</v>
          </cell>
        </row>
        <row r="68">
          <cell r="D68">
            <v>40</v>
          </cell>
          <cell r="M68">
            <v>37</v>
          </cell>
        </row>
        <row r="69">
          <cell r="D69">
            <v>85</v>
          </cell>
          <cell r="M69">
            <v>83.78378378378379</v>
          </cell>
        </row>
        <row r="70">
          <cell r="D70" t="str">
            <v>30:14</v>
          </cell>
          <cell r="M70" t="str">
            <v>29:46</v>
          </cell>
        </row>
        <row r="71">
          <cell r="D71">
            <v>0</v>
          </cell>
          <cell r="M71">
            <v>32.535885167464116</v>
          </cell>
        </row>
        <row r="75">
          <cell r="A75" t="str">
            <v>A. Jones</v>
          </cell>
          <cell r="C75">
            <v>253</v>
          </cell>
          <cell r="D75">
            <v>1342</v>
          </cell>
          <cell r="E75">
            <v>5.3043478260869561</v>
          </cell>
          <cell r="F75">
            <v>56</v>
          </cell>
          <cell r="G75">
            <v>10</v>
          </cell>
        </row>
        <row r="76">
          <cell r="A76" t="str">
            <v>J. Williams</v>
          </cell>
          <cell r="C76">
            <v>110</v>
          </cell>
          <cell r="D76">
            <v>522</v>
          </cell>
          <cell r="E76">
            <v>4.7454545454545451</v>
          </cell>
          <cell r="F76">
            <v>45</v>
          </cell>
          <cell r="G76">
            <v>3</v>
          </cell>
        </row>
        <row r="77">
          <cell r="A77" t="str">
            <v>Rodgers</v>
          </cell>
          <cell r="C77">
            <v>34</v>
          </cell>
          <cell r="D77">
            <v>166</v>
          </cell>
          <cell r="E77">
            <v>4.882352941176471</v>
          </cell>
          <cell r="F77">
            <v>27</v>
          </cell>
          <cell r="G77">
            <v>1</v>
          </cell>
        </row>
        <row r="78">
          <cell r="A78" t="str">
            <v>Lazard</v>
          </cell>
          <cell r="C78">
            <v>0</v>
          </cell>
          <cell r="D78">
            <v>0</v>
          </cell>
          <cell r="E78" t="e">
            <v>#DIV/0!</v>
          </cell>
          <cell r="F78">
            <v>0</v>
          </cell>
          <cell r="G78">
            <v>0</v>
          </cell>
        </row>
        <row r="79">
          <cell r="A79" t="str">
            <v>Carson</v>
          </cell>
          <cell r="C79">
            <v>0</v>
          </cell>
          <cell r="D79">
            <v>0</v>
          </cell>
          <cell r="E79" t="e">
            <v>#DIV/0!</v>
          </cell>
          <cell r="F79">
            <v>0</v>
          </cell>
          <cell r="G79">
            <v>0</v>
          </cell>
        </row>
        <row r="80">
          <cell r="A80" t="str">
            <v>D. Williams</v>
          </cell>
          <cell r="C80">
            <v>2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</row>
        <row r="81">
          <cell r="A81" t="str">
            <v>Ervin</v>
          </cell>
          <cell r="C81">
            <v>1</v>
          </cell>
          <cell r="D81">
            <v>16</v>
          </cell>
          <cell r="E81">
            <v>16</v>
          </cell>
          <cell r="F81">
            <v>16</v>
          </cell>
          <cell r="G81">
            <v>0</v>
          </cell>
        </row>
        <row r="82">
          <cell r="A82" t="str">
            <v>Valdes-Scantling</v>
          </cell>
          <cell r="C82">
            <v>2</v>
          </cell>
          <cell r="D82">
            <v>7</v>
          </cell>
          <cell r="E82">
            <v>3.5</v>
          </cell>
          <cell r="F82">
            <v>14</v>
          </cell>
          <cell r="G82">
            <v>0</v>
          </cell>
        </row>
        <row r="83">
          <cell r="A83" t="str">
            <v>Allison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Vitale</v>
          </cell>
          <cell r="C84">
            <v>1</v>
          </cell>
          <cell r="D84">
            <v>12</v>
          </cell>
          <cell r="E84">
            <v>12</v>
          </cell>
          <cell r="F84">
            <v>12</v>
          </cell>
          <cell r="G84">
            <v>0</v>
          </cell>
        </row>
        <row r="85">
          <cell r="A85" t="str">
            <v>Boyle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94">
          <cell r="A94" t="str">
            <v>D. Adams</v>
          </cell>
          <cell r="C94">
            <v>103</v>
          </cell>
          <cell r="D94">
            <v>1218</v>
          </cell>
          <cell r="E94">
            <v>11.825242718446601</v>
          </cell>
          <cell r="F94">
            <v>48</v>
          </cell>
          <cell r="G94">
            <v>6</v>
          </cell>
        </row>
        <row r="95">
          <cell r="A95" t="str">
            <v>A. Jones</v>
          </cell>
          <cell r="C95">
            <v>58</v>
          </cell>
          <cell r="D95">
            <v>766</v>
          </cell>
          <cell r="E95">
            <v>13.206896551724139</v>
          </cell>
          <cell r="F95">
            <v>67</v>
          </cell>
          <cell r="G95">
            <v>4</v>
          </cell>
        </row>
        <row r="96">
          <cell r="A96" t="str">
            <v>J. Williams</v>
          </cell>
          <cell r="C96">
            <v>32</v>
          </cell>
          <cell r="D96">
            <v>258</v>
          </cell>
          <cell r="E96">
            <v>8.0625</v>
          </cell>
          <cell r="F96">
            <v>34</v>
          </cell>
          <cell r="G96">
            <v>1</v>
          </cell>
        </row>
        <row r="97">
          <cell r="A97" t="str">
            <v>Graham</v>
          </cell>
          <cell r="C97">
            <v>40</v>
          </cell>
          <cell r="D97">
            <v>515</v>
          </cell>
          <cell r="E97">
            <v>12.875</v>
          </cell>
          <cell r="F97">
            <v>48</v>
          </cell>
          <cell r="G97">
            <v>4</v>
          </cell>
        </row>
        <row r="98">
          <cell r="A98" t="str">
            <v>Lazard</v>
          </cell>
          <cell r="C98">
            <v>41</v>
          </cell>
          <cell r="D98">
            <v>578</v>
          </cell>
          <cell r="E98">
            <v>14.097560975609756</v>
          </cell>
          <cell r="F98">
            <v>93</v>
          </cell>
          <cell r="G98">
            <v>7</v>
          </cell>
        </row>
        <row r="99">
          <cell r="A99" t="str">
            <v>Allison</v>
          </cell>
          <cell r="C99">
            <v>33</v>
          </cell>
          <cell r="D99">
            <v>298</v>
          </cell>
          <cell r="E99">
            <v>9.0303030303030312</v>
          </cell>
          <cell r="F99">
            <v>36</v>
          </cell>
          <cell r="G99">
            <v>1</v>
          </cell>
        </row>
        <row r="100">
          <cell r="A100" t="str">
            <v>Valdes-Scantling</v>
          </cell>
          <cell r="C100">
            <v>19</v>
          </cell>
          <cell r="D100">
            <v>240</v>
          </cell>
          <cell r="E100">
            <v>12.631578947368421</v>
          </cell>
          <cell r="F100">
            <v>30</v>
          </cell>
          <cell r="G100">
            <v>3</v>
          </cell>
        </row>
        <row r="101">
          <cell r="A101" t="str">
            <v>Lewis</v>
          </cell>
          <cell r="C101">
            <v>15</v>
          </cell>
          <cell r="D101">
            <v>148</v>
          </cell>
          <cell r="E101">
            <v>9.8666666666666671</v>
          </cell>
          <cell r="F101">
            <v>38</v>
          </cell>
          <cell r="G101">
            <v>0</v>
          </cell>
        </row>
        <row r="102">
          <cell r="A102" t="str">
            <v>Kumerow</v>
          </cell>
          <cell r="C102">
            <v>16</v>
          </cell>
          <cell r="D102">
            <v>312</v>
          </cell>
          <cell r="E102">
            <v>19.5</v>
          </cell>
          <cell r="F102">
            <v>49</v>
          </cell>
          <cell r="G102">
            <v>2</v>
          </cell>
        </row>
        <row r="103">
          <cell r="A103" t="str">
            <v>Tonyan</v>
          </cell>
          <cell r="C103">
            <v>16</v>
          </cell>
          <cell r="D103">
            <v>128</v>
          </cell>
          <cell r="E103">
            <v>8</v>
          </cell>
          <cell r="F103">
            <v>17</v>
          </cell>
          <cell r="G103">
            <v>0</v>
          </cell>
        </row>
        <row r="104">
          <cell r="A104" t="str">
            <v>Vitale</v>
          </cell>
          <cell r="C104">
            <v>6</v>
          </cell>
          <cell r="D104">
            <v>54</v>
          </cell>
          <cell r="E104">
            <v>9</v>
          </cell>
          <cell r="F104">
            <v>27</v>
          </cell>
          <cell r="G104">
            <v>0</v>
          </cell>
        </row>
        <row r="105">
          <cell r="A105" t="str">
            <v>Carson</v>
          </cell>
          <cell r="C105">
            <v>3</v>
          </cell>
          <cell r="D105">
            <v>1</v>
          </cell>
          <cell r="E105">
            <v>0.33333333333333331</v>
          </cell>
          <cell r="F105">
            <v>2</v>
          </cell>
          <cell r="G105">
            <v>0</v>
          </cell>
        </row>
        <row r="106">
          <cell r="A106" t="str">
            <v>Ervin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07">
          <cell r="A107" t="str">
            <v>Davis</v>
          </cell>
          <cell r="C107">
            <v>1</v>
          </cell>
          <cell r="D107">
            <v>7</v>
          </cell>
          <cell r="E107">
            <v>7</v>
          </cell>
          <cell r="F107">
            <v>7</v>
          </cell>
          <cell r="G107">
            <v>1</v>
          </cell>
        </row>
        <row r="108">
          <cell r="A108" t="str">
            <v>Sheperd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16">
          <cell r="A116" t="str">
            <v>Rodgers</v>
          </cell>
          <cell r="C116">
            <v>586</v>
          </cell>
          <cell r="D116">
            <v>380</v>
          </cell>
          <cell r="E116">
            <v>64.846416382252556</v>
          </cell>
          <cell r="F116">
            <v>4508</v>
          </cell>
          <cell r="G116">
            <v>29</v>
          </cell>
          <cell r="H116">
            <v>93</v>
          </cell>
          <cell r="I116">
            <v>4</v>
          </cell>
          <cell r="J116">
            <v>4.9488054607508536</v>
          </cell>
          <cell r="K116">
            <v>0.68259385665529015</v>
          </cell>
          <cell r="L116">
            <v>7.6928327645051198</v>
          </cell>
          <cell r="M116">
            <v>101.82736063708758</v>
          </cell>
          <cell r="N116">
            <v>48</v>
          </cell>
        </row>
        <row r="117">
          <cell r="A117" t="str">
            <v>Boyle</v>
          </cell>
          <cell r="C117">
            <v>3</v>
          </cell>
          <cell r="D117">
            <v>3</v>
          </cell>
          <cell r="E117">
            <v>100</v>
          </cell>
          <cell r="F117">
            <v>15</v>
          </cell>
          <cell r="G117">
            <v>0</v>
          </cell>
          <cell r="H117">
            <v>8</v>
          </cell>
          <cell r="I117">
            <v>0</v>
          </cell>
          <cell r="J117">
            <v>0</v>
          </cell>
          <cell r="K117">
            <v>0</v>
          </cell>
          <cell r="L117">
            <v>5</v>
          </cell>
          <cell r="M117">
            <v>87.5</v>
          </cell>
          <cell r="N117">
            <v>0</v>
          </cell>
        </row>
        <row r="125">
          <cell r="A125" t="str">
            <v>Ervin</v>
          </cell>
          <cell r="C125">
            <v>15</v>
          </cell>
          <cell r="D125">
            <v>6</v>
          </cell>
          <cell r="E125">
            <v>157</v>
          </cell>
          <cell r="F125">
            <v>10.466666666666667</v>
          </cell>
          <cell r="G125">
            <v>24</v>
          </cell>
          <cell r="H125">
            <v>0</v>
          </cell>
        </row>
        <row r="126">
          <cell r="A126" t="str">
            <v>T. Smith</v>
          </cell>
          <cell r="C126">
            <v>14</v>
          </cell>
          <cell r="D126">
            <v>9</v>
          </cell>
          <cell r="E126">
            <v>73</v>
          </cell>
          <cell r="F126">
            <v>5.2142857142857144</v>
          </cell>
          <cell r="G126">
            <v>33</v>
          </cell>
          <cell r="H126">
            <v>0</v>
          </cell>
        </row>
        <row r="127">
          <cell r="A127" t="str">
            <v>Davis</v>
          </cell>
          <cell r="C127">
            <v>1</v>
          </cell>
          <cell r="D127">
            <v>4</v>
          </cell>
          <cell r="E127">
            <v>5</v>
          </cell>
          <cell r="F127">
            <v>5</v>
          </cell>
          <cell r="G127">
            <v>5</v>
          </cell>
          <cell r="H127">
            <v>0</v>
          </cell>
        </row>
        <row r="128">
          <cell r="A128" t="str">
            <v>Shepherd</v>
          </cell>
          <cell r="C128">
            <v>3</v>
          </cell>
          <cell r="D128">
            <v>6</v>
          </cell>
          <cell r="E128">
            <v>-6</v>
          </cell>
          <cell r="F128">
            <v>-2</v>
          </cell>
          <cell r="G128">
            <v>-2</v>
          </cell>
          <cell r="H128">
            <v>0</v>
          </cell>
        </row>
        <row r="134">
          <cell r="A134" t="str">
            <v>T. Smith</v>
          </cell>
          <cell r="C134">
            <v>9</v>
          </cell>
          <cell r="D134">
            <v>166</v>
          </cell>
          <cell r="E134">
            <v>18.444444444444443</v>
          </cell>
          <cell r="F134">
            <v>27</v>
          </cell>
          <cell r="G134">
            <v>0</v>
          </cell>
        </row>
        <row r="135">
          <cell r="A135" t="str">
            <v>Shepherd</v>
          </cell>
          <cell r="C135">
            <v>8</v>
          </cell>
          <cell r="D135">
            <v>145</v>
          </cell>
          <cell r="E135">
            <v>18.125</v>
          </cell>
          <cell r="F135">
            <v>23</v>
          </cell>
          <cell r="G135">
            <v>0</v>
          </cell>
        </row>
        <row r="136">
          <cell r="A136" t="str">
            <v>Ervin</v>
          </cell>
          <cell r="C136">
            <v>4</v>
          </cell>
          <cell r="D136">
            <v>82</v>
          </cell>
          <cell r="E136">
            <v>20.5</v>
          </cell>
          <cell r="F136">
            <v>52</v>
          </cell>
          <cell r="G136">
            <v>0</v>
          </cell>
        </row>
        <row r="137">
          <cell r="A137" t="str">
            <v>Sullivan</v>
          </cell>
          <cell r="C137">
            <v>9</v>
          </cell>
          <cell r="D137">
            <v>138</v>
          </cell>
          <cell r="E137">
            <v>15.333333333333334</v>
          </cell>
          <cell r="F137">
            <v>23</v>
          </cell>
          <cell r="G137">
            <v>0</v>
          </cell>
        </row>
        <row r="138">
          <cell r="A138" t="str">
            <v>J. Williams</v>
          </cell>
          <cell r="C138">
            <v>1</v>
          </cell>
          <cell r="D138">
            <v>16</v>
          </cell>
          <cell r="E138">
            <v>16</v>
          </cell>
          <cell r="F138">
            <v>16</v>
          </cell>
          <cell r="G138">
            <v>0</v>
          </cell>
        </row>
        <row r="146">
          <cell r="A146" t="str">
            <v>Scott</v>
          </cell>
          <cell r="C146">
            <v>79</v>
          </cell>
          <cell r="D146">
            <v>3448</v>
          </cell>
          <cell r="E146">
            <v>43.645569620253163</v>
          </cell>
          <cell r="F146">
            <v>74</v>
          </cell>
          <cell r="G146">
            <v>0</v>
          </cell>
        </row>
        <row r="153">
          <cell r="A153" t="str">
            <v>Crosby</v>
          </cell>
          <cell r="C153">
            <v>87</v>
          </cell>
          <cell r="D153">
            <v>59</v>
          </cell>
          <cell r="E153">
            <v>40</v>
          </cell>
          <cell r="F153">
            <v>34</v>
          </cell>
          <cell r="G153">
            <v>85</v>
          </cell>
          <cell r="H153">
            <v>51</v>
          </cell>
          <cell r="I153">
            <v>41</v>
          </cell>
          <cell r="J153">
            <v>36</v>
          </cell>
          <cell r="K153">
            <v>87.804878048780495</v>
          </cell>
          <cell r="L153">
            <v>138</v>
          </cell>
        </row>
        <row r="159">
          <cell r="A159" t="str">
            <v>King</v>
          </cell>
          <cell r="C159">
            <v>2</v>
          </cell>
          <cell r="D159">
            <v>46</v>
          </cell>
          <cell r="E159">
            <v>23</v>
          </cell>
          <cell r="F159">
            <v>32</v>
          </cell>
          <cell r="G159">
            <v>0</v>
          </cell>
        </row>
        <row r="160">
          <cell r="A160" t="str">
            <v>Alexander</v>
          </cell>
          <cell r="C160">
            <v>2</v>
          </cell>
          <cell r="D160">
            <v>70</v>
          </cell>
          <cell r="E160">
            <v>35</v>
          </cell>
          <cell r="F160">
            <v>42</v>
          </cell>
          <cell r="G160">
            <v>0</v>
          </cell>
        </row>
        <row r="161">
          <cell r="A161" t="str">
            <v>Savage</v>
          </cell>
          <cell r="C161">
            <v>1</v>
          </cell>
          <cell r="D161">
            <v>7</v>
          </cell>
          <cell r="E161">
            <v>7</v>
          </cell>
          <cell r="F161">
            <v>7</v>
          </cell>
          <cell r="G161">
            <v>0</v>
          </cell>
        </row>
        <row r="162">
          <cell r="A162" t="str">
            <v>Amos</v>
          </cell>
          <cell r="C162">
            <v>2</v>
          </cell>
          <cell r="D162">
            <v>10</v>
          </cell>
          <cell r="E162">
            <v>5</v>
          </cell>
          <cell r="F162">
            <v>9</v>
          </cell>
          <cell r="G162">
            <v>0</v>
          </cell>
        </row>
        <row r="163">
          <cell r="A163" t="str">
            <v>Tr. Williams</v>
          </cell>
          <cell r="C163">
            <v>1</v>
          </cell>
          <cell r="D163">
            <v>-1</v>
          </cell>
          <cell r="E163">
            <v>-1</v>
          </cell>
          <cell r="F163">
            <v>0</v>
          </cell>
          <cell r="G163">
            <v>0</v>
          </cell>
        </row>
        <row r="164">
          <cell r="A164" t="str">
            <v>Martinez</v>
          </cell>
          <cell r="C164">
            <v>1</v>
          </cell>
          <cell r="D164">
            <v>5</v>
          </cell>
          <cell r="E164">
            <v>5</v>
          </cell>
          <cell r="F164">
            <v>5</v>
          </cell>
          <cell r="G164">
            <v>0</v>
          </cell>
        </row>
        <row r="165">
          <cell r="A165" t="str">
            <v>Lowry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Sullivan</v>
          </cell>
          <cell r="C166">
            <v>1</v>
          </cell>
          <cell r="D166">
            <v>-6</v>
          </cell>
          <cell r="E166">
            <v>-6</v>
          </cell>
          <cell r="F166">
            <v>0</v>
          </cell>
          <cell r="G166">
            <v>0</v>
          </cell>
        </row>
        <row r="167">
          <cell r="A167" t="str">
            <v>P. Smith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74">
          <cell r="A174" t="str">
            <v>Z. Smith</v>
          </cell>
          <cell r="C174">
            <v>18</v>
          </cell>
        </row>
        <row r="175">
          <cell r="A175" t="str">
            <v>P. Smith</v>
          </cell>
          <cell r="C175">
            <v>8.5</v>
          </cell>
        </row>
        <row r="176">
          <cell r="A176" t="str">
            <v>Clark</v>
          </cell>
          <cell r="C176">
            <v>8</v>
          </cell>
        </row>
        <row r="177">
          <cell r="A177" t="str">
            <v>Martinez</v>
          </cell>
          <cell r="C177">
            <v>0.5</v>
          </cell>
        </row>
        <row r="178">
          <cell r="A178" t="str">
            <v>Gary</v>
          </cell>
          <cell r="C178">
            <v>1</v>
          </cell>
        </row>
        <row r="179">
          <cell r="A179" t="str">
            <v>Lancaster</v>
          </cell>
          <cell r="C179">
            <v>1</v>
          </cell>
        </row>
        <row r="180">
          <cell r="A180" t="str">
            <v>Amos</v>
          </cell>
          <cell r="C180">
            <v>2</v>
          </cell>
        </row>
        <row r="181">
          <cell r="A181" t="str">
            <v>Fackrell</v>
          </cell>
          <cell r="C181">
            <v>3</v>
          </cell>
        </row>
        <row r="182">
          <cell r="A182" t="str">
            <v>King</v>
          </cell>
          <cell r="C1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CAR"/>
      <sheetName val="NOS"/>
      <sheetName val="@CLE"/>
      <sheetName val="TBB"/>
      <sheetName val="@SEA"/>
      <sheetName val="SFO"/>
      <sheetName val="@ATL"/>
      <sheetName val="CIN"/>
      <sheetName val="@PIT"/>
      <sheetName val="CHI"/>
      <sheetName val="BAL"/>
      <sheetName val="@ARI"/>
      <sheetName val="SEA"/>
      <sheetName val="@DAL"/>
      <sheetName val="@SFO"/>
      <sheetName val="ARI"/>
      <sheetName val="Divisional"/>
      <sheetName val="Championship"/>
      <sheetName val="Formula"/>
    </sheetNames>
    <sheetDataSet>
      <sheetData sheetId="0">
        <row r="6">
          <cell r="D6">
            <v>393</v>
          </cell>
          <cell r="M6">
            <v>288</v>
          </cell>
        </row>
        <row r="7">
          <cell r="D7">
            <v>115</v>
          </cell>
          <cell r="M7">
            <v>89</v>
          </cell>
        </row>
        <row r="8">
          <cell r="D8">
            <v>221</v>
          </cell>
          <cell r="M8">
            <v>151</v>
          </cell>
        </row>
        <row r="9">
          <cell r="D9">
            <v>57</v>
          </cell>
          <cell r="M9">
            <v>48</v>
          </cell>
        </row>
        <row r="11">
          <cell r="D11">
            <v>457</v>
          </cell>
          <cell r="M11">
            <v>356</v>
          </cell>
        </row>
        <row r="12">
          <cell r="D12">
            <v>1669</v>
          </cell>
          <cell r="M12">
            <v>1279</v>
          </cell>
        </row>
        <row r="13">
          <cell r="D13">
            <v>3.6520787746170678</v>
          </cell>
          <cell r="M13">
            <v>3.5926966292134832</v>
          </cell>
        </row>
        <row r="15">
          <cell r="D15">
            <v>618</v>
          </cell>
          <cell r="M15">
            <v>520</v>
          </cell>
        </row>
        <row r="16">
          <cell r="D16">
            <v>430</v>
          </cell>
          <cell r="M16">
            <v>324</v>
          </cell>
        </row>
        <row r="17">
          <cell r="D17">
            <v>69.579288025889966</v>
          </cell>
          <cell r="M17">
            <v>62.307692307692307</v>
          </cell>
        </row>
        <row r="18">
          <cell r="D18">
            <v>4925</v>
          </cell>
          <cell r="M18">
            <v>3810</v>
          </cell>
        </row>
        <row r="19">
          <cell r="D19">
            <v>17</v>
          </cell>
          <cell r="M19">
            <v>62</v>
          </cell>
        </row>
        <row r="20">
          <cell r="D20">
            <v>100</v>
          </cell>
          <cell r="M20">
            <v>353</v>
          </cell>
        </row>
        <row r="21">
          <cell r="D21">
            <v>4825</v>
          </cell>
          <cell r="M21">
            <v>3457</v>
          </cell>
        </row>
        <row r="22">
          <cell r="D22">
            <v>7.5984251968503935</v>
          </cell>
          <cell r="M22">
            <v>5.9398625429553267</v>
          </cell>
        </row>
        <row r="23">
          <cell r="D23">
            <v>11.453488372093023</v>
          </cell>
          <cell r="M23">
            <v>11.75925925925926</v>
          </cell>
        </row>
        <row r="26">
          <cell r="D26">
            <v>6494</v>
          </cell>
          <cell r="M26">
            <v>4736</v>
          </cell>
        </row>
        <row r="27">
          <cell r="D27">
            <v>25.700646750846936</v>
          </cell>
          <cell r="M27">
            <v>27.005912162162161</v>
          </cell>
        </row>
        <row r="28">
          <cell r="D28">
            <v>74.299353249153071</v>
          </cell>
          <cell r="M28">
            <v>72.994087837837839</v>
          </cell>
        </row>
        <row r="30">
          <cell r="D30">
            <v>1092</v>
          </cell>
          <cell r="M30">
            <v>938</v>
          </cell>
        </row>
        <row r="31">
          <cell r="D31">
            <v>5.9468864468864471</v>
          </cell>
          <cell r="M31">
            <v>5.0490405117270791</v>
          </cell>
        </row>
        <row r="34">
          <cell r="D34">
            <v>7</v>
          </cell>
          <cell r="M34">
            <v>6</v>
          </cell>
        </row>
        <row r="35">
          <cell r="D35">
            <v>29</v>
          </cell>
          <cell r="M35">
            <v>5</v>
          </cell>
        </row>
        <row r="36">
          <cell r="D36">
            <v>1</v>
          </cell>
          <cell r="M36">
            <v>0</v>
          </cell>
        </row>
        <row r="38">
          <cell r="D38">
            <v>59</v>
          </cell>
          <cell r="M38">
            <v>74</v>
          </cell>
        </row>
        <row r="39">
          <cell r="D39">
            <v>2783</v>
          </cell>
          <cell r="M39">
            <v>3290</v>
          </cell>
        </row>
        <row r="40">
          <cell r="D40">
            <v>47.16949152542373</v>
          </cell>
          <cell r="M40">
            <v>44.45945945945946</v>
          </cell>
        </row>
        <row r="42">
          <cell r="D42">
            <v>39</v>
          </cell>
          <cell r="M42">
            <v>21</v>
          </cell>
        </row>
        <row r="43">
          <cell r="D43">
            <v>328</v>
          </cell>
          <cell r="M43">
            <v>217</v>
          </cell>
        </row>
        <row r="44">
          <cell r="D44">
            <v>8.4102564102564106</v>
          </cell>
          <cell r="M44">
            <v>10.333333333333334</v>
          </cell>
        </row>
        <row r="45">
          <cell r="D45">
            <v>0</v>
          </cell>
          <cell r="M45">
            <v>0</v>
          </cell>
        </row>
        <row r="47">
          <cell r="D47">
            <v>36</v>
          </cell>
          <cell r="M47">
            <v>24</v>
          </cell>
        </row>
        <row r="48">
          <cell r="D48">
            <v>880</v>
          </cell>
          <cell r="M48">
            <v>482</v>
          </cell>
        </row>
        <row r="49">
          <cell r="D49">
            <v>24.444444444444443</v>
          </cell>
          <cell r="M49">
            <v>20.083333333333332</v>
          </cell>
        </row>
        <row r="50">
          <cell r="D50">
            <v>0</v>
          </cell>
          <cell r="M50">
            <v>0</v>
          </cell>
        </row>
        <row r="52">
          <cell r="D52">
            <v>154</v>
          </cell>
          <cell r="M52">
            <v>126</v>
          </cell>
        </row>
        <row r="53">
          <cell r="D53">
            <v>1324</v>
          </cell>
          <cell r="M53">
            <v>1030</v>
          </cell>
        </row>
        <row r="55">
          <cell r="D55">
            <v>18</v>
          </cell>
          <cell r="M55">
            <v>17</v>
          </cell>
        </row>
        <row r="56">
          <cell r="D56">
            <v>6</v>
          </cell>
          <cell r="M56">
            <v>10</v>
          </cell>
        </row>
        <row r="58">
          <cell r="D58">
            <v>460</v>
          </cell>
          <cell r="M58">
            <v>275</v>
          </cell>
        </row>
        <row r="59">
          <cell r="D59">
            <v>53</v>
          </cell>
          <cell r="M59">
            <v>29</v>
          </cell>
        </row>
        <row r="60">
          <cell r="D60">
            <v>16</v>
          </cell>
          <cell r="M60">
            <v>7</v>
          </cell>
        </row>
        <row r="61">
          <cell r="D61">
            <v>37</v>
          </cell>
          <cell r="M61">
            <v>21</v>
          </cell>
        </row>
        <row r="62">
          <cell r="D62">
            <v>0</v>
          </cell>
          <cell r="M62">
            <v>2</v>
          </cell>
        </row>
        <row r="63">
          <cell r="D63">
            <v>50</v>
          </cell>
          <cell r="M63">
            <v>29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30</v>
          </cell>
          <cell r="M67">
            <v>24</v>
          </cell>
        </row>
        <row r="68">
          <cell r="D68">
            <v>41</v>
          </cell>
          <cell r="M68">
            <v>38</v>
          </cell>
        </row>
        <row r="69">
          <cell r="D69">
            <v>73.170731707317074</v>
          </cell>
          <cell r="M69">
            <v>63.157894736842103</v>
          </cell>
        </row>
        <row r="70">
          <cell r="D70" t="str">
            <v>33:21</v>
          </cell>
          <cell r="M70" t="str">
            <v>26:39</v>
          </cell>
        </row>
        <row r="71">
          <cell r="D71">
            <v>0</v>
          </cell>
          <cell r="M71">
            <v>32.828282828282831</v>
          </cell>
        </row>
        <row r="75">
          <cell r="A75" t="str">
            <v>Gurley</v>
          </cell>
          <cell r="C75">
            <v>261</v>
          </cell>
          <cell r="D75">
            <v>919</v>
          </cell>
          <cell r="E75">
            <v>3.5210727969348659</v>
          </cell>
          <cell r="F75">
            <v>21</v>
          </cell>
          <cell r="G75">
            <v>12</v>
          </cell>
        </row>
        <row r="76">
          <cell r="A76" t="str">
            <v>M. Brown</v>
          </cell>
          <cell r="C76">
            <v>97</v>
          </cell>
          <cell r="D76">
            <v>435</v>
          </cell>
          <cell r="E76">
            <v>4.4845360824742269</v>
          </cell>
          <cell r="F76">
            <v>25</v>
          </cell>
          <cell r="G76">
            <v>2</v>
          </cell>
        </row>
        <row r="77">
          <cell r="A77" t="str">
            <v>Henderson</v>
          </cell>
          <cell r="C77">
            <v>53</v>
          </cell>
          <cell r="D77">
            <v>191</v>
          </cell>
          <cell r="E77">
            <v>3.6037735849056602</v>
          </cell>
          <cell r="F77">
            <v>25</v>
          </cell>
          <cell r="G77">
            <v>2</v>
          </cell>
        </row>
        <row r="78">
          <cell r="A78" t="str">
            <v>Woods</v>
          </cell>
          <cell r="C78">
            <v>10</v>
          </cell>
          <cell r="D78">
            <v>45</v>
          </cell>
          <cell r="E78">
            <v>4.5</v>
          </cell>
          <cell r="F78">
            <v>21</v>
          </cell>
          <cell r="G78">
            <v>0</v>
          </cell>
        </row>
        <row r="79">
          <cell r="A79" t="str">
            <v>Cooks</v>
          </cell>
          <cell r="C79">
            <v>2</v>
          </cell>
          <cell r="D79">
            <v>22</v>
          </cell>
          <cell r="E79">
            <v>11</v>
          </cell>
          <cell r="F79">
            <v>18</v>
          </cell>
          <cell r="G79">
            <v>0</v>
          </cell>
        </row>
        <row r="80">
          <cell r="A80" t="str">
            <v>Goff</v>
          </cell>
          <cell r="C80">
            <v>34</v>
          </cell>
          <cell r="D80">
            <v>57</v>
          </cell>
          <cell r="E80">
            <v>1.6764705882352942</v>
          </cell>
          <cell r="F80">
            <v>21</v>
          </cell>
          <cell r="G80">
            <v>0</v>
          </cell>
        </row>
        <row r="81">
          <cell r="A81" t="str">
            <v>Reynolds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Kelly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Scott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C. Kupp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85">
          <cell r="A85" t="str">
            <v>Everett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86">
          <cell r="A86" t="str">
            <v>Bortles</v>
          </cell>
          <cell r="C86">
            <v>0</v>
          </cell>
          <cell r="D86">
            <v>0</v>
          </cell>
          <cell r="E86" t="e">
            <v>#DIV/0!</v>
          </cell>
          <cell r="F86">
            <v>0</v>
          </cell>
          <cell r="G86">
            <v>0</v>
          </cell>
        </row>
        <row r="94">
          <cell r="A94" t="str">
            <v>C. Kupp</v>
          </cell>
          <cell r="C94">
            <v>104</v>
          </cell>
          <cell r="D94">
            <v>1313</v>
          </cell>
          <cell r="E94">
            <v>12.625</v>
          </cell>
          <cell r="F94">
            <v>63</v>
          </cell>
          <cell r="G94">
            <v>15</v>
          </cell>
        </row>
        <row r="95">
          <cell r="A95" t="str">
            <v>Woods</v>
          </cell>
          <cell r="C95">
            <v>103</v>
          </cell>
          <cell r="D95">
            <v>1238</v>
          </cell>
          <cell r="E95">
            <v>12.019417475728156</v>
          </cell>
          <cell r="F95">
            <v>48</v>
          </cell>
          <cell r="G95">
            <v>6</v>
          </cell>
        </row>
        <row r="96">
          <cell r="A96" t="str">
            <v>Higbee</v>
          </cell>
          <cell r="C96">
            <v>70</v>
          </cell>
          <cell r="D96">
            <v>793</v>
          </cell>
          <cell r="E96">
            <v>11.328571428571429</v>
          </cell>
          <cell r="F96">
            <v>37</v>
          </cell>
          <cell r="G96">
            <v>7</v>
          </cell>
        </row>
        <row r="97">
          <cell r="A97" t="str">
            <v>Cooks</v>
          </cell>
          <cell r="C97">
            <v>46</v>
          </cell>
          <cell r="D97">
            <v>552</v>
          </cell>
          <cell r="E97">
            <v>12</v>
          </cell>
          <cell r="F97">
            <v>59</v>
          </cell>
          <cell r="G97">
            <v>3</v>
          </cell>
        </row>
        <row r="98">
          <cell r="A98" t="str">
            <v>Everett</v>
          </cell>
          <cell r="C98">
            <v>34</v>
          </cell>
          <cell r="D98">
            <v>301</v>
          </cell>
          <cell r="E98">
            <v>8.8529411764705888</v>
          </cell>
          <cell r="F98">
            <v>37</v>
          </cell>
          <cell r="G98">
            <v>4</v>
          </cell>
        </row>
        <row r="99">
          <cell r="A99" t="str">
            <v>Gurley</v>
          </cell>
          <cell r="C99">
            <v>29</v>
          </cell>
          <cell r="D99">
            <v>155</v>
          </cell>
          <cell r="E99">
            <v>5.3448275862068968</v>
          </cell>
          <cell r="F99">
            <v>23</v>
          </cell>
          <cell r="G99">
            <v>0</v>
          </cell>
        </row>
        <row r="100">
          <cell r="A100" t="str">
            <v>Reynolds</v>
          </cell>
          <cell r="C100">
            <v>33</v>
          </cell>
          <cell r="D100">
            <v>408</v>
          </cell>
          <cell r="E100">
            <v>12.363636363636363</v>
          </cell>
          <cell r="F100">
            <v>58</v>
          </cell>
          <cell r="G100">
            <v>1</v>
          </cell>
        </row>
        <row r="101">
          <cell r="A101" t="str">
            <v>Henderson</v>
          </cell>
          <cell r="C101">
            <v>4</v>
          </cell>
          <cell r="D101">
            <v>51</v>
          </cell>
          <cell r="E101">
            <v>12.75</v>
          </cell>
          <cell r="F101">
            <v>17</v>
          </cell>
          <cell r="G101">
            <v>0</v>
          </cell>
        </row>
        <row r="102">
          <cell r="A102" t="str">
            <v>Mundt</v>
          </cell>
          <cell r="C102">
            <v>1</v>
          </cell>
          <cell r="D102">
            <v>15</v>
          </cell>
          <cell r="E102">
            <v>15</v>
          </cell>
          <cell r="F102">
            <v>15</v>
          </cell>
          <cell r="G102">
            <v>0</v>
          </cell>
        </row>
        <row r="103">
          <cell r="A103" t="str">
            <v>M. Brown</v>
          </cell>
          <cell r="C103">
            <v>3</v>
          </cell>
          <cell r="D103">
            <v>36</v>
          </cell>
          <cell r="E103">
            <v>12</v>
          </cell>
          <cell r="F103">
            <v>19</v>
          </cell>
          <cell r="G103">
            <v>0</v>
          </cell>
        </row>
        <row r="104">
          <cell r="A104" t="str">
            <v>Thomas</v>
          </cell>
          <cell r="C104">
            <v>2</v>
          </cell>
          <cell r="D104">
            <v>16</v>
          </cell>
          <cell r="E104">
            <v>8</v>
          </cell>
          <cell r="F104">
            <v>11</v>
          </cell>
          <cell r="G104">
            <v>0</v>
          </cell>
        </row>
        <row r="105">
          <cell r="A105" t="str">
            <v>Scott</v>
          </cell>
          <cell r="C105">
            <v>1</v>
          </cell>
          <cell r="D105">
            <v>47</v>
          </cell>
          <cell r="E105">
            <v>47</v>
          </cell>
          <cell r="F105">
            <v>47</v>
          </cell>
          <cell r="G105">
            <v>1</v>
          </cell>
        </row>
        <row r="116">
          <cell r="A116" t="str">
            <v>Goff</v>
          </cell>
          <cell r="C116">
            <v>615</v>
          </cell>
          <cell r="D116">
            <v>427</v>
          </cell>
          <cell r="E116">
            <v>69.430894308943095</v>
          </cell>
          <cell r="F116">
            <v>4881</v>
          </cell>
          <cell r="G116">
            <v>37</v>
          </cell>
          <cell r="H116">
            <v>63</v>
          </cell>
          <cell r="I116">
            <v>7</v>
          </cell>
          <cell r="J116">
            <v>6.0162601626016263</v>
          </cell>
          <cell r="K116">
            <v>1.1382113821138211</v>
          </cell>
          <cell r="L116">
            <v>7.9365853658536585</v>
          </cell>
          <cell r="M116">
            <v>108.32317073170732</v>
          </cell>
          <cell r="N116">
            <v>17</v>
          </cell>
        </row>
        <row r="117">
          <cell r="A117" t="str">
            <v>Hekker</v>
          </cell>
          <cell r="C117">
            <v>3</v>
          </cell>
          <cell r="D117">
            <v>3</v>
          </cell>
          <cell r="E117">
            <v>100</v>
          </cell>
          <cell r="F117">
            <v>44</v>
          </cell>
          <cell r="G117">
            <v>0</v>
          </cell>
          <cell r="H117">
            <v>17</v>
          </cell>
          <cell r="I117">
            <v>0</v>
          </cell>
          <cell r="J117">
            <v>0</v>
          </cell>
          <cell r="K117">
            <v>0</v>
          </cell>
          <cell r="L117">
            <v>14.666666666666666</v>
          </cell>
          <cell r="M117">
            <v>118.75</v>
          </cell>
          <cell r="N117">
            <v>0</v>
          </cell>
        </row>
        <row r="118">
          <cell r="A118" t="str">
            <v>Bortles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19">
          <cell r="A119" t="str">
            <v>C. Kupp</v>
          </cell>
          <cell r="C119">
            <v>0</v>
          </cell>
          <cell r="D119">
            <v>0</v>
          </cell>
          <cell r="E119" t="e">
            <v>#DIV/0!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e">
            <v>#DIV/0!</v>
          </cell>
          <cell r="K119" t="e">
            <v>#DIV/0!</v>
          </cell>
          <cell r="L119" t="e">
            <v>#DIV/0!</v>
          </cell>
          <cell r="M119" t="e">
            <v>#DIV/0!</v>
          </cell>
          <cell r="N119">
            <v>0</v>
          </cell>
        </row>
        <row r="125">
          <cell r="A125" t="str">
            <v>Natson</v>
          </cell>
          <cell r="C125">
            <v>23</v>
          </cell>
          <cell r="D125">
            <v>3</v>
          </cell>
          <cell r="E125">
            <v>262</v>
          </cell>
          <cell r="F125">
            <v>11.391304347826088</v>
          </cell>
          <cell r="G125">
            <v>44</v>
          </cell>
          <cell r="H125">
            <v>0</v>
          </cell>
        </row>
        <row r="126">
          <cell r="A126" t="str">
            <v>Webster</v>
          </cell>
          <cell r="C126">
            <v>10</v>
          </cell>
          <cell r="D126">
            <v>11</v>
          </cell>
          <cell r="E126">
            <v>41</v>
          </cell>
          <cell r="F126">
            <v>4.0999999999999996</v>
          </cell>
          <cell r="G126">
            <v>29</v>
          </cell>
          <cell r="H126">
            <v>0</v>
          </cell>
        </row>
        <row r="127">
          <cell r="A127" t="str">
            <v>Thomas</v>
          </cell>
          <cell r="C127">
            <v>6</v>
          </cell>
          <cell r="D127">
            <v>0</v>
          </cell>
          <cell r="E127">
            <v>25</v>
          </cell>
          <cell r="F127">
            <v>4.166666666666667</v>
          </cell>
          <cell r="G127">
            <v>7</v>
          </cell>
          <cell r="H127">
            <v>0</v>
          </cell>
        </row>
        <row r="134">
          <cell r="A134" t="str">
            <v>Natson</v>
          </cell>
          <cell r="C134">
            <v>21</v>
          </cell>
          <cell r="D134">
            <v>473</v>
          </cell>
          <cell r="E134">
            <v>22.523809523809526</v>
          </cell>
          <cell r="F134">
            <v>31</v>
          </cell>
          <cell r="G134">
            <v>0</v>
          </cell>
        </row>
        <row r="135">
          <cell r="A135" t="str">
            <v>Henderson</v>
          </cell>
          <cell r="C135">
            <v>6</v>
          </cell>
          <cell r="D135">
            <v>123</v>
          </cell>
          <cell r="E135">
            <v>20.5</v>
          </cell>
          <cell r="F135">
            <v>27</v>
          </cell>
          <cell r="G135">
            <v>0</v>
          </cell>
        </row>
        <row r="136">
          <cell r="A136" t="str">
            <v>Webster</v>
          </cell>
          <cell r="C136">
            <v>9</v>
          </cell>
          <cell r="D136">
            <v>284</v>
          </cell>
          <cell r="E136">
            <v>31.555555555555557</v>
          </cell>
          <cell r="F136">
            <v>35</v>
          </cell>
          <cell r="G136">
            <v>0</v>
          </cell>
        </row>
        <row r="146">
          <cell r="A146" t="str">
            <v>Hekker</v>
          </cell>
          <cell r="C146">
            <v>59</v>
          </cell>
          <cell r="D146">
            <v>2783</v>
          </cell>
          <cell r="E146">
            <v>47.16949152542373</v>
          </cell>
          <cell r="F146">
            <v>76</v>
          </cell>
          <cell r="G146">
            <v>0</v>
          </cell>
        </row>
        <row r="153">
          <cell r="A153" t="str">
            <v>Zuerlein</v>
          </cell>
          <cell r="C153">
            <v>92</v>
          </cell>
          <cell r="D153">
            <v>68</v>
          </cell>
          <cell r="E153">
            <v>41</v>
          </cell>
          <cell r="F153">
            <v>30</v>
          </cell>
          <cell r="G153">
            <v>73.170731707317074</v>
          </cell>
          <cell r="H153">
            <v>56</v>
          </cell>
          <cell r="I153">
            <v>53</v>
          </cell>
          <cell r="J153">
            <v>50</v>
          </cell>
          <cell r="K153">
            <v>94.339622641509436</v>
          </cell>
          <cell r="L153">
            <v>140</v>
          </cell>
        </row>
        <row r="159">
          <cell r="A159" t="str">
            <v>Rapp</v>
          </cell>
          <cell r="C159">
            <v>0</v>
          </cell>
          <cell r="D159">
            <v>0</v>
          </cell>
          <cell r="E159" t="e">
            <v>#DIV/0!</v>
          </cell>
          <cell r="F159">
            <v>0</v>
          </cell>
          <cell r="G159">
            <v>0</v>
          </cell>
        </row>
        <row r="160">
          <cell r="A160" t="str">
            <v>Littleton</v>
          </cell>
          <cell r="C160">
            <v>3</v>
          </cell>
          <cell r="D160">
            <v>6</v>
          </cell>
          <cell r="E160">
            <v>2</v>
          </cell>
          <cell r="F160">
            <v>3</v>
          </cell>
          <cell r="G160">
            <v>0</v>
          </cell>
        </row>
        <row r="161">
          <cell r="A161" t="str">
            <v>Peters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Hill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Johnson</v>
          </cell>
          <cell r="C163">
            <v>1</v>
          </cell>
          <cell r="D163">
            <v>-1</v>
          </cell>
          <cell r="E163">
            <v>-1</v>
          </cell>
          <cell r="F163">
            <v>0</v>
          </cell>
          <cell r="G163">
            <v>0</v>
          </cell>
        </row>
        <row r="164">
          <cell r="A164" t="str">
            <v>Williams</v>
          </cell>
          <cell r="C164">
            <v>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Ramsey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74">
          <cell r="A174" t="str">
            <v>Donald</v>
          </cell>
          <cell r="C174">
            <v>18</v>
          </cell>
        </row>
        <row r="175">
          <cell r="A175" t="str">
            <v>Fowler</v>
          </cell>
          <cell r="C175">
            <v>19.5</v>
          </cell>
        </row>
        <row r="176">
          <cell r="A176" t="str">
            <v>Matthews</v>
          </cell>
          <cell r="C176">
            <v>6</v>
          </cell>
        </row>
        <row r="177">
          <cell r="A177" t="str">
            <v>Ebukam</v>
          </cell>
          <cell r="C177">
            <v>0</v>
          </cell>
        </row>
        <row r="178">
          <cell r="A178" t="str">
            <v>Littleton</v>
          </cell>
          <cell r="C178">
            <v>4</v>
          </cell>
        </row>
        <row r="179">
          <cell r="A179" t="str">
            <v>Brockers</v>
          </cell>
          <cell r="C179">
            <v>3.5</v>
          </cell>
        </row>
        <row r="180">
          <cell r="A180" t="str">
            <v>Fox</v>
          </cell>
          <cell r="C180">
            <v>1</v>
          </cell>
        </row>
        <row r="181">
          <cell r="A181" t="str">
            <v>Joseph-Day</v>
          </cell>
          <cell r="C181">
            <v>2.5</v>
          </cell>
        </row>
        <row r="182">
          <cell r="A182" t="str">
            <v>Okoronkwo</v>
          </cell>
          <cell r="C182">
            <v>5</v>
          </cell>
        </row>
        <row r="183">
          <cell r="A183" t="str">
            <v>Hill</v>
          </cell>
          <cell r="C183">
            <v>0.5</v>
          </cell>
        </row>
        <row r="184">
          <cell r="A184" t="str">
            <v>Gaines</v>
          </cell>
          <cell r="C184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L"/>
      <sheetName val="@GBP"/>
      <sheetName val="OAK"/>
      <sheetName val="@CHI"/>
      <sheetName val="@NYG"/>
      <sheetName val="PHI"/>
      <sheetName val="@DET"/>
      <sheetName val="WAS"/>
      <sheetName val="@KCC"/>
      <sheetName val="@DAL"/>
      <sheetName val="DEN"/>
      <sheetName val="@SEA"/>
      <sheetName val="DET"/>
      <sheetName val="@LAC"/>
      <sheetName val="GBP"/>
      <sheetName val="CHI"/>
      <sheetName val="Formula"/>
    </sheetNames>
    <sheetDataSet>
      <sheetData sheetId="0">
        <row r="6">
          <cell r="D6">
            <v>357</v>
          </cell>
          <cell r="M6">
            <v>290</v>
          </cell>
        </row>
        <row r="7">
          <cell r="D7">
            <v>146</v>
          </cell>
          <cell r="M7">
            <v>98</v>
          </cell>
        </row>
        <row r="8">
          <cell r="D8">
            <v>174</v>
          </cell>
          <cell r="M8">
            <v>159</v>
          </cell>
        </row>
        <row r="9">
          <cell r="D9">
            <v>37</v>
          </cell>
          <cell r="M9">
            <v>33</v>
          </cell>
        </row>
        <row r="11">
          <cell r="D11">
            <v>479</v>
          </cell>
          <cell r="M11">
            <v>435</v>
          </cell>
        </row>
        <row r="12">
          <cell r="D12">
            <v>2617</v>
          </cell>
          <cell r="M12">
            <v>1574</v>
          </cell>
        </row>
        <row r="13">
          <cell r="D13">
            <v>5.463465553235908</v>
          </cell>
          <cell r="M13">
            <v>3.6183908045977011</v>
          </cell>
        </row>
        <row r="15">
          <cell r="D15">
            <v>488</v>
          </cell>
          <cell r="M15">
            <v>554</v>
          </cell>
        </row>
        <row r="16">
          <cell r="D16">
            <v>324</v>
          </cell>
          <cell r="M16">
            <v>331</v>
          </cell>
        </row>
        <row r="17">
          <cell r="D17">
            <v>66.393442622950815</v>
          </cell>
          <cell r="M17">
            <v>59.747292418772567</v>
          </cell>
        </row>
        <row r="18">
          <cell r="D18">
            <v>3854</v>
          </cell>
          <cell r="M18">
            <v>3952</v>
          </cell>
        </row>
        <row r="19">
          <cell r="D19">
            <v>32</v>
          </cell>
          <cell r="M19">
            <v>49</v>
          </cell>
        </row>
        <row r="20">
          <cell r="D20">
            <v>160</v>
          </cell>
          <cell r="M20">
            <v>292</v>
          </cell>
        </row>
        <row r="21">
          <cell r="D21">
            <v>3694</v>
          </cell>
          <cell r="M21">
            <v>3660</v>
          </cell>
        </row>
        <row r="22">
          <cell r="D22">
            <v>7.1038461538461535</v>
          </cell>
          <cell r="M22">
            <v>6.0696517412935327</v>
          </cell>
        </row>
        <row r="23">
          <cell r="D23">
            <v>11.895061728395062</v>
          </cell>
          <cell r="M23">
            <v>11.939577039274925</v>
          </cell>
        </row>
        <row r="26">
          <cell r="D26">
            <v>6311</v>
          </cell>
          <cell r="M26">
            <v>5234</v>
          </cell>
        </row>
        <row r="27">
          <cell r="D27">
            <v>41.467279353509745</v>
          </cell>
          <cell r="M27">
            <v>30.072602216278181</v>
          </cell>
        </row>
        <row r="28">
          <cell r="D28">
            <v>58.532720646490255</v>
          </cell>
          <cell r="M28">
            <v>69.92739778372183</v>
          </cell>
        </row>
        <row r="30">
          <cell r="D30">
            <v>999</v>
          </cell>
          <cell r="M30">
            <v>1038</v>
          </cell>
        </row>
        <row r="31">
          <cell r="D31">
            <v>6.3173173173173174</v>
          </cell>
          <cell r="M31">
            <v>5.0423892100192678</v>
          </cell>
        </row>
        <row r="34">
          <cell r="D34">
            <v>3</v>
          </cell>
          <cell r="M34">
            <v>10</v>
          </cell>
        </row>
        <row r="35">
          <cell r="D35">
            <v>12</v>
          </cell>
          <cell r="M35">
            <v>113</v>
          </cell>
        </row>
        <row r="36">
          <cell r="D36">
            <v>0</v>
          </cell>
          <cell r="M36">
            <v>0</v>
          </cell>
        </row>
        <row r="38">
          <cell r="D38">
            <v>78</v>
          </cell>
          <cell r="M38">
            <v>90</v>
          </cell>
        </row>
        <row r="39">
          <cell r="D39">
            <v>3424</v>
          </cell>
          <cell r="M39">
            <v>4021</v>
          </cell>
        </row>
        <row r="40">
          <cell r="D40">
            <v>43.897435897435898</v>
          </cell>
          <cell r="M40">
            <v>44.677777777777777</v>
          </cell>
        </row>
        <row r="42">
          <cell r="D42">
            <v>44</v>
          </cell>
          <cell r="M42">
            <v>30</v>
          </cell>
        </row>
        <row r="43">
          <cell r="D43">
            <v>270</v>
          </cell>
          <cell r="M43">
            <v>233</v>
          </cell>
        </row>
        <row r="44">
          <cell r="D44">
            <v>6.1363636363636367</v>
          </cell>
          <cell r="M44">
            <v>7.7666666666666666</v>
          </cell>
        </row>
        <row r="45">
          <cell r="D45">
            <v>0</v>
          </cell>
          <cell r="M45">
            <v>0</v>
          </cell>
        </row>
        <row r="47">
          <cell r="D47">
            <v>26</v>
          </cell>
          <cell r="M47">
            <v>24</v>
          </cell>
        </row>
        <row r="48">
          <cell r="D48">
            <v>556</v>
          </cell>
          <cell r="M48">
            <v>527</v>
          </cell>
        </row>
        <row r="49">
          <cell r="D49">
            <v>21.384615384615383</v>
          </cell>
          <cell r="M49">
            <v>21.958333333333332</v>
          </cell>
        </row>
        <row r="50">
          <cell r="D50">
            <v>0</v>
          </cell>
          <cell r="M50">
            <v>0</v>
          </cell>
        </row>
        <row r="52">
          <cell r="D52">
            <v>109</v>
          </cell>
          <cell r="M52">
            <v>114</v>
          </cell>
        </row>
        <row r="53">
          <cell r="D53">
            <v>977</v>
          </cell>
          <cell r="M53">
            <v>950</v>
          </cell>
        </row>
        <row r="55">
          <cell r="D55">
            <v>41</v>
          </cell>
          <cell r="M55">
            <v>37</v>
          </cell>
        </row>
        <row r="56">
          <cell r="D56">
            <v>17</v>
          </cell>
          <cell r="M56">
            <v>14</v>
          </cell>
        </row>
        <row r="58">
          <cell r="D58">
            <v>414</v>
          </cell>
          <cell r="M58">
            <v>284</v>
          </cell>
        </row>
        <row r="59">
          <cell r="D59">
            <v>45</v>
          </cell>
          <cell r="M59">
            <v>31</v>
          </cell>
        </row>
        <row r="60">
          <cell r="D60">
            <v>23</v>
          </cell>
          <cell r="M60">
            <v>7</v>
          </cell>
        </row>
        <row r="61">
          <cell r="D61">
            <v>21</v>
          </cell>
          <cell r="M61">
            <v>19</v>
          </cell>
        </row>
        <row r="62">
          <cell r="D62">
            <v>1</v>
          </cell>
          <cell r="M62">
            <v>3</v>
          </cell>
        </row>
        <row r="63">
          <cell r="D63">
            <v>40</v>
          </cell>
          <cell r="M63">
            <v>25</v>
          </cell>
        </row>
        <row r="64">
          <cell r="D64">
            <v>0</v>
          </cell>
          <cell r="M64">
            <v>2</v>
          </cell>
        </row>
        <row r="65">
          <cell r="D65">
            <v>0</v>
          </cell>
          <cell r="M65">
            <v>2</v>
          </cell>
        </row>
        <row r="66">
          <cell r="D66">
            <v>1</v>
          </cell>
          <cell r="M66">
            <v>0</v>
          </cell>
        </row>
        <row r="67">
          <cell r="D67">
            <v>34</v>
          </cell>
          <cell r="M67">
            <v>23</v>
          </cell>
        </row>
        <row r="68">
          <cell r="D68">
            <v>39</v>
          </cell>
          <cell r="M68">
            <v>31</v>
          </cell>
        </row>
        <row r="69">
          <cell r="D69">
            <v>87.179487179487182</v>
          </cell>
          <cell r="M69">
            <v>74.193548387096769</v>
          </cell>
        </row>
        <row r="70">
          <cell r="D70" t="str">
            <v>30:09</v>
          </cell>
          <cell r="M70" t="str">
            <v>29:51</v>
          </cell>
        </row>
        <row r="71">
          <cell r="D71">
            <v>0</v>
          </cell>
          <cell r="M71">
            <v>31.455399061032864</v>
          </cell>
        </row>
        <row r="75">
          <cell r="A75" t="str">
            <v>Cook</v>
          </cell>
          <cell r="C75">
            <v>233</v>
          </cell>
          <cell r="D75">
            <v>1466</v>
          </cell>
          <cell r="E75">
            <v>6.2918454935622314</v>
          </cell>
          <cell r="F75">
            <v>75</v>
          </cell>
          <cell r="G75">
            <v>14</v>
          </cell>
        </row>
        <row r="76">
          <cell r="A76" t="str">
            <v>Mattison</v>
          </cell>
          <cell r="C76">
            <v>86</v>
          </cell>
          <cell r="D76">
            <v>447</v>
          </cell>
          <cell r="E76">
            <v>5.1976744186046515</v>
          </cell>
          <cell r="F76">
            <v>33</v>
          </cell>
          <cell r="G76">
            <v>5</v>
          </cell>
        </row>
        <row r="77">
          <cell r="A77" t="str">
            <v>Boone</v>
          </cell>
          <cell r="C77">
            <v>73</v>
          </cell>
          <cell r="D77">
            <v>391</v>
          </cell>
          <cell r="E77">
            <v>5.3561643835616435</v>
          </cell>
          <cell r="F77">
            <v>20</v>
          </cell>
          <cell r="G77">
            <v>3</v>
          </cell>
        </row>
        <row r="78">
          <cell r="A78" t="str">
            <v>Abdullah</v>
          </cell>
          <cell r="C78">
            <v>27</v>
          </cell>
          <cell r="D78">
            <v>157</v>
          </cell>
          <cell r="E78">
            <v>5.8148148148148149</v>
          </cell>
          <cell r="F78">
            <v>22</v>
          </cell>
          <cell r="G78">
            <v>0</v>
          </cell>
        </row>
        <row r="79">
          <cell r="A79" t="str">
            <v>Cousins</v>
          </cell>
          <cell r="C79">
            <v>44</v>
          </cell>
          <cell r="D79">
            <v>87</v>
          </cell>
          <cell r="E79">
            <v>1.9772727272727273</v>
          </cell>
          <cell r="F79">
            <v>26</v>
          </cell>
          <cell r="G79">
            <v>1</v>
          </cell>
        </row>
        <row r="80">
          <cell r="A80" t="str">
            <v>Diggs</v>
          </cell>
          <cell r="C80">
            <v>5</v>
          </cell>
          <cell r="D80">
            <v>48</v>
          </cell>
          <cell r="E80">
            <v>9.6</v>
          </cell>
          <cell r="F80">
            <v>19</v>
          </cell>
          <cell r="G80">
            <v>0</v>
          </cell>
        </row>
        <row r="81">
          <cell r="A81" t="str">
            <v>Ham</v>
          </cell>
          <cell r="C81">
            <v>7</v>
          </cell>
          <cell r="D81">
            <v>19</v>
          </cell>
          <cell r="E81">
            <v>2.7142857142857144</v>
          </cell>
          <cell r="F81">
            <v>7</v>
          </cell>
          <cell r="G81">
            <v>0</v>
          </cell>
        </row>
        <row r="82">
          <cell r="A82" t="str">
            <v>B. Johnson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Thielen</v>
          </cell>
          <cell r="C83">
            <v>4</v>
          </cell>
          <cell r="D83">
            <v>2</v>
          </cell>
          <cell r="E83">
            <v>0.5</v>
          </cell>
          <cell r="F83">
            <v>2</v>
          </cell>
          <cell r="G83">
            <v>0</v>
          </cell>
        </row>
        <row r="84">
          <cell r="A84" t="str">
            <v>Mannion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94">
          <cell r="A94" t="str">
            <v>Diggs</v>
          </cell>
          <cell r="C94">
            <v>76</v>
          </cell>
          <cell r="D94">
            <v>1316</v>
          </cell>
          <cell r="E94">
            <v>17.315789473684209</v>
          </cell>
          <cell r="F94">
            <v>85</v>
          </cell>
          <cell r="G94">
            <v>10</v>
          </cell>
        </row>
        <row r="95">
          <cell r="A95" t="str">
            <v>Cook</v>
          </cell>
          <cell r="C95">
            <v>47</v>
          </cell>
          <cell r="D95">
            <v>608</v>
          </cell>
          <cell r="E95">
            <v>12.936170212765957</v>
          </cell>
          <cell r="F95">
            <v>36</v>
          </cell>
          <cell r="G95">
            <v>1</v>
          </cell>
        </row>
        <row r="96">
          <cell r="A96" t="str">
            <v>Rudolph</v>
          </cell>
          <cell r="C96">
            <v>39</v>
          </cell>
          <cell r="D96">
            <v>258</v>
          </cell>
          <cell r="E96">
            <v>6.615384615384615</v>
          </cell>
          <cell r="F96">
            <v>18</v>
          </cell>
          <cell r="G96">
            <v>3</v>
          </cell>
        </row>
        <row r="97">
          <cell r="A97" t="str">
            <v>I. Smith</v>
          </cell>
          <cell r="C97">
            <v>37</v>
          </cell>
          <cell r="D97">
            <v>330</v>
          </cell>
          <cell r="E97">
            <v>8.9189189189189193</v>
          </cell>
          <cell r="F97">
            <v>36</v>
          </cell>
          <cell r="G97">
            <v>1</v>
          </cell>
        </row>
        <row r="98">
          <cell r="A98" t="str">
            <v>O. Johnson</v>
          </cell>
          <cell r="C98">
            <v>34</v>
          </cell>
          <cell r="D98">
            <v>300</v>
          </cell>
          <cell r="E98">
            <v>8.8235294117647065</v>
          </cell>
          <cell r="F98">
            <v>37</v>
          </cell>
          <cell r="G98">
            <v>1</v>
          </cell>
        </row>
        <row r="99">
          <cell r="A99" t="str">
            <v>Thielen</v>
          </cell>
          <cell r="C99">
            <v>28</v>
          </cell>
          <cell r="D99">
            <v>442</v>
          </cell>
          <cell r="E99">
            <v>15.785714285714286</v>
          </cell>
          <cell r="F99">
            <v>44</v>
          </cell>
          <cell r="G99">
            <v>0</v>
          </cell>
        </row>
        <row r="100">
          <cell r="A100" t="str">
            <v>Ham</v>
          </cell>
          <cell r="C100">
            <v>14</v>
          </cell>
          <cell r="D100">
            <v>161</v>
          </cell>
          <cell r="E100">
            <v>11.5</v>
          </cell>
          <cell r="F100">
            <v>36</v>
          </cell>
          <cell r="G100">
            <v>1</v>
          </cell>
        </row>
        <row r="101">
          <cell r="A101" t="str">
            <v>Abdullah</v>
          </cell>
          <cell r="C101">
            <v>16</v>
          </cell>
          <cell r="D101">
            <v>105</v>
          </cell>
          <cell r="E101">
            <v>6.5625</v>
          </cell>
          <cell r="F101">
            <v>19</v>
          </cell>
          <cell r="G101">
            <v>2</v>
          </cell>
        </row>
        <row r="102">
          <cell r="A102" t="str">
            <v>Mattison</v>
          </cell>
          <cell r="C102">
            <v>6</v>
          </cell>
          <cell r="D102">
            <v>45</v>
          </cell>
          <cell r="E102">
            <v>7.5</v>
          </cell>
          <cell r="F102">
            <v>11</v>
          </cell>
          <cell r="G102">
            <v>0</v>
          </cell>
        </row>
        <row r="103">
          <cell r="A103" t="str">
            <v>Treadwell</v>
          </cell>
          <cell r="C103">
            <v>7</v>
          </cell>
          <cell r="D103">
            <v>97</v>
          </cell>
          <cell r="E103">
            <v>13.857142857142858</v>
          </cell>
          <cell r="F103">
            <v>29</v>
          </cell>
          <cell r="G103">
            <v>0</v>
          </cell>
        </row>
        <row r="104">
          <cell r="A104" t="str">
            <v>Conklin</v>
          </cell>
          <cell r="C104">
            <v>9</v>
          </cell>
          <cell r="D104">
            <v>72</v>
          </cell>
          <cell r="E104">
            <v>8</v>
          </cell>
          <cell r="F104">
            <v>19</v>
          </cell>
          <cell r="G104">
            <v>0</v>
          </cell>
        </row>
        <row r="105">
          <cell r="A105" t="str">
            <v>Boone</v>
          </cell>
          <cell r="C105">
            <v>5</v>
          </cell>
          <cell r="D105">
            <v>47</v>
          </cell>
          <cell r="E105">
            <v>9.4</v>
          </cell>
          <cell r="F105">
            <v>22</v>
          </cell>
          <cell r="G105">
            <v>2</v>
          </cell>
        </row>
        <row r="106">
          <cell r="A106" t="str">
            <v>Beebe</v>
          </cell>
          <cell r="C106">
            <v>3</v>
          </cell>
          <cell r="D106">
            <v>70</v>
          </cell>
          <cell r="E106">
            <v>23.333333333333332</v>
          </cell>
          <cell r="F106">
            <v>31</v>
          </cell>
          <cell r="G106">
            <v>0</v>
          </cell>
        </row>
        <row r="107">
          <cell r="A107" t="str">
            <v>Hollins</v>
          </cell>
          <cell r="C107">
            <v>1</v>
          </cell>
          <cell r="D107">
            <v>9</v>
          </cell>
          <cell r="E107">
            <v>9</v>
          </cell>
          <cell r="F107">
            <v>9</v>
          </cell>
          <cell r="G107">
            <v>0</v>
          </cell>
        </row>
        <row r="108">
          <cell r="A108" t="str">
            <v>Bradbury</v>
          </cell>
          <cell r="C108">
            <v>2</v>
          </cell>
          <cell r="D108">
            <v>-6</v>
          </cell>
          <cell r="E108">
            <v>-3</v>
          </cell>
          <cell r="F108">
            <v>0</v>
          </cell>
          <cell r="G108">
            <v>0</v>
          </cell>
        </row>
        <row r="116">
          <cell r="A116" t="str">
            <v>Cousins</v>
          </cell>
          <cell r="C116">
            <v>455</v>
          </cell>
          <cell r="D116">
            <v>302</v>
          </cell>
          <cell r="E116">
            <v>66.373626373626365</v>
          </cell>
          <cell r="F116">
            <v>3617</v>
          </cell>
          <cell r="G116">
            <v>20</v>
          </cell>
          <cell r="H116">
            <v>85</v>
          </cell>
          <cell r="I116">
            <v>3</v>
          </cell>
          <cell r="J116">
            <v>4.395604395604396</v>
          </cell>
          <cell r="K116">
            <v>0.65934065934065933</v>
          </cell>
          <cell r="L116">
            <v>7.9494505494505496</v>
          </cell>
          <cell r="M116">
            <v>102.42216117216117</v>
          </cell>
          <cell r="N116">
            <v>27</v>
          </cell>
        </row>
        <row r="117">
          <cell r="A117" t="str">
            <v>Mannion</v>
          </cell>
          <cell r="C117">
            <v>33</v>
          </cell>
          <cell r="D117">
            <v>22</v>
          </cell>
          <cell r="E117">
            <v>66.666666666666657</v>
          </cell>
          <cell r="F117">
            <v>237</v>
          </cell>
          <cell r="G117">
            <v>1</v>
          </cell>
          <cell r="H117">
            <v>36</v>
          </cell>
          <cell r="I117">
            <v>0</v>
          </cell>
          <cell r="J117">
            <v>3.0303030303030303</v>
          </cell>
          <cell r="K117">
            <v>0</v>
          </cell>
          <cell r="L117">
            <v>7.1818181818181817</v>
          </cell>
          <cell r="M117">
            <v>97.664141414141412</v>
          </cell>
          <cell r="N117">
            <v>5</v>
          </cell>
        </row>
        <row r="118">
          <cell r="A118" t="str">
            <v>Diggs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Hughes</v>
          </cell>
          <cell r="C125">
            <v>29</v>
          </cell>
          <cell r="D125">
            <v>11</v>
          </cell>
          <cell r="E125">
            <v>157</v>
          </cell>
          <cell r="F125">
            <v>5.4137931034482758</v>
          </cell>
          <cell r="G125">
            <v>29</v>
          </cell>
          <cell r="H125">
            <v>0</v>
          </cell>
        </row>
        <row r="126">
          <cell r="A126" t="str">
            <v>Beebe</v>
          </cell>
          <cell r="C126">
            <v>8</v>
          </cell>
          <cell r="D126">
            <v>0</v>
          </cell>
          <cell r="E126">
            <v>69</v>
          </cell>
          <cell r="F126">
            <v>8.625</v>
          </cell>
          <cell r="G126">
            <v>18</v>
          </cell>
          <cell r="H126">
            <v>0</v>
          </cell>
        </row>
        <row r="127">
          <cell r="A127" t="str">
            <v>Sherels</v>
          </cell>
          <cell r="C127">
            <v>6</v>
          </cell>
          <cell r="D127">
            <v>1</v>
          </cell>
          <cell r="E127">
            <v>36</v>
          </cell>
          <cell r="F127">
            <v>6</v>
          </cell>
          <cell r="G127">
            <v>15</v>
          </cell>
          <cell r="H127">
            <v>0</v>
          </cell>
        </row>
        <row r="128">
          <cell r="A128" t="str">
            <v>B. Johnson</v>
          </cell>
          <cell r="C128">
            <v>1</v>
          </cell>
          <cell r="D128">
            <v>0</v>
          </cell>
          <cell r="E128">
            <v>8</v>
          </cell>
          <cell r="F128">
            <v>8</v>
          </cell>
          <cell r="G128">
            <v>8</v>
          </cell>
          <cell r="H128">
            <v>0</v>
          </cell>
        </row>
        <row r="134">
          <cell r="A134" t="str">
            <v>Abdullah</v>
          </cell>
          <cell r="C134">
            <v>23</v>
          </cell>
          <cell r="D134">
            <v>530</v>
          </cell>
          <cell r="E134">
            <v>23.043478260869566</v>
          </cell>
          <cell r="F134">
            <v>43</v>
          </cell>
          <cell r="G134">
            <v>0</v>
          </cell>
        </row>
        <row r="135">
          <cell r="A135" t="str">
            <v>Ham</v>
          </cell>
          <cell r="C135">
            <v>1</v>
          </cell>
          <cell r="D135">
            <v>15</v>
          </cell>
          <cell r="E135">
            <v>15</v>
          </cell>
          <cell r="F135">
            <v>15</v>
          </cell>
          <cell r="G135">
            <v>0</v>
          </cell>
        </row>
        <row r="136">
          <cell r="A136" t="str">
            <v>Beebe</v>
          </cell>
          <cell r="C136">
            <v>2</v>
          </cell>
          <cell r="D136">
            <v>11</v>
          </cell>
          <cell r="E136">
            <v>5.5</v>
          </cell>
          <cell r="F136">
            <v>11</v>
          </cell>
          <cell r="G136">
            <v>0</v>
          </cell>
        </row>
        <row r="137">
          <cell r="A137" t="str">
            <v>Sherels</v>
          </cell>
          <cell r="C137">
            <v>0</v>
          </cell>
          <cell r="D137">
            <v>0</v>
          </cell>
          <cell r="E137" t="e">
            <v>#DIV/0!</v>
          </cell>
          <cell r="F137">
            <v>0</v>
          </cell>
          <cell r="G137">
            <v>0</v>
          </cell>
        </row>
        <row r="146">
          <cell r="A146" t="str">
            <v>Colquitt</v>
          </cell>
          <cell r="C146">
            <v>78</v>
          </cell>
          <cell r="D146">
            <v>3424</v>
          </cell>
          <cell r="E146">
            <v>43.897435897435898</v>
          </cell>
          <cell r="F146">
            <v>54</v>
          </cell>
          <cell r="G146">
            <v>0</v>
          </cell>
        </row>
        <row r="153">
          <cell r="A153" t="str">
            <v>Bailey</v>
          </cell>
          <cell r="C153">
            <v>92</v>
          </cell>
          <cell r="D153">
            <v>66</v>
          </cell>
          <cell r="E153">
            <v>39</v>
          </cell>
          <cell r="F153">
            <v>34</v>
          </cell>
          <cell r="G153">
            <v>87.179487179487182</v>
          </cell>
          <cell r="H153">
            <v>51</v>
          </cell>
          <cell r="I153">
            <v>46</v>
          </cell>
          <cell r="J153">
            <v>40</v>
          </cell>
          <cell r="K153">
            <v>86.956521739130437</v>
          </cell>
          <cell r="L153">
            <v>142</v>
          </cell>
        </row>
        <row r="159">
          <cell r="A159" t="str">
            <v>Harris</v>
          </cell>
          <cell r="C159">
            <v>1</v>
          </cell>
          <cell r="D159">
            <v>17</v>
          </cell>
          <cell r="E159">
            <v>17</v>
          </cell>
          <cell r="F159">
            <v>17</v>
          </cell>
          <cell r="G159">
            <v>0</v>
          </cell>
        </row>
        <row r="160">
          <cell r="A160" t="str">
            <v>H. Smith</v>
          </cell>
          <cell r="C160">
            <v>1</v>
          </cell>
          <cell r="D160">
            <v>9</v>
          </cell>
          <cell r="E160">
            <v>9</v>
          </cell>
          <cell r="F160">
            <v>9</v>
          </cell>
          <cell r="G160">
            <v>0</v>
          </cell>
        </row>
        <row r="161">
          <cell r="A161" t="str">
            <v>Sendejo</v>
          </cell>
          <cell r="C161">
            <v>1</v>
          </cell>
          <cell r="D161">
            <v>20</v>
          </cell>
          <cell r="E161">
            <v>20</v>
          </cell>
          <cell r="F161">
            <v>20</v>
          </cell>
          <cell r="G161">
            <v>0</v>
          </cell>
        </row>
        <row r="162">
          <cell r="A162" t="str">
            <v>Griffen</v>
          </cell>
          <cell r="C162">
            <v>1</v>
          </cell>
          <cell r="D162">
            <v>5</v>
          </cell>
          <cell r="E162">
            <v>5</v>
          </cell>
          <cell r="F162">
            <v>5</v>
          </cell>
          <cell r="G162">
            <v>0</v>
          </cell>
        </row>
        <row r="163">
          <cell r="A163" t="str">
            <v>Barr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M. Alexander</v>
          </cell>
          <cell r="C164">
            <v>1</v>
          </cell>
          <cell r="D164">
            <v>18</v>
          </cell>
          <cell r="E164">
            <v>18</v>
          </cell>
          <cell r="F164">
            <v>18</v>
          </cell>
          <cell r="G164">
            <v>0</v>
          </cell>
        </row>
        <row r="165">
          <cell r="A165" t="str">
            <v>Hughes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Kearse</v>
          </cell>
          <cell r="C166">
            <v>2</v>
          </cell>
          <cell r="D166">
            <v>4</v>
          </cell>
          <cell r="E166">
            <v>2</v>
          </cell>
          <cell r="F166">
            <v>4</v>
          </cell>
          <cell r="G166">
            <v>0</v>
          </cell>
        </row>
        <row r="167">
          <cell r="A167" t="str">
            <v>Waynes</v>
          </cell>
          <cell r="C167">
            <v>2</v>
          </cell>
          <cell r="D167">
            <v>40</v>
          </cell>
          <cell r="E167">
            <v>20</v>
          </cell>
          <cell r="F167">
            <v>40</v>
          </cell>
          <cell r="G167">
            <v>0</v>
          </cell>
        </row>
        <row r="174">
          <cell r="A174" t="str">
            <v>Hunter</v>
          </cell>
          <cell r="C174">
            <v>17</v>
          </cell>
        </row>
        <row r="175">
          <cell r="A175" t="str">
            <v>Griffen</v>
          </cell>
          <cell r="C175">
            <v>7</v>
          </cell>
        </row>
        <row r="176">
          <cell r="A176" t="str">
            <v>I. Odenigbo</v>
          </cell>
          <cell r="C176">
            <v>8</v>
          </cell>
        </row>
        <row r="177">
          <cell r="A177" t="str">
            <v>J. Johnson</v>
          </cell>
          <cell r="C177">
            <v>2</v>
          </cell>
        </row>
        <row r="178">
          <cell r="A178" t="str">
            <v>Joseph</v>
          </cell>
          <cell r="C178">
            <v>2</v>
          </cell>
        </row>
        <row r="179">
          <cell r="A179" t="str">
            <v>Weatherly</v>
          </cell>
          <cell r="C179">
            <v>3</v>
          </cell>
        </row>
        <row r="180">
          <cell r="A180" t="str">
            <v>Wilson</v>
          </cell>
          <cell r="C180">
            <v>3</v>
          </cell>
        </row>
        <row r="181">
          <cell r="A181" t="str">
            <v>Barr</v>
          </cell>
          <cell r="C181">
            <v>2</v>
          </cell>
        </row>
        <row r="182">
          <cell r="A182" t="str">
            <v>Watts</v>
          </cell>
          <cell r="C182">
            <v>2</v>
          </cell>
        </row>
        <row r="183">
          <cell r="A183" t="str">
            <v>H. Smith</v>
          </cell>
          <cell r="C183">
            <v>1</v>
          </cell>
        </row>
        <row r="184">
          <cell r="A184" t="str">
            <v>Stephen</v>
          </cell>
          <cell r="C184">
            <v>0</v>
          </cell>
        </row>
        <row r="185">
          <cell r="A185" t="str">
            <v>M. Alexander</v>
          </cell>
          <cell r="C185">
            <v>1</v>
          </cell>
        </row>
        <row r="186">
          <cell r="A186" t="str">
            <v>Kendricks</v>
          </cell>
          <cell r="C18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71"/>
  <sheetViews>
    <sheetView topLeftCell="A6" zoomScale="125" zoomScaleNormal="125" zoomScalePageLayoutView="125" workbookViewId="0">
      <selection activeCell="D17" sqref="D17:S17"/>
    </sheetView>
  </sheetViews>
  <sheetFormatPr defaultColWidth="8.85546875" defaultRowHeight="12.75" outlineLevelCol="1"/>
  <cols>
    <col min="1" max="1" width="14.85546875" customWidth="1"/>
    <col min="4" max="19" width="5.28515625" customWidth="1" outlineLevel="1"/>
    <col min="20" max="20" width="8.85546875" customWidth="1" outlineLevel="1"/>
    <col min="24" max="24" width="12.28515625" customWidth="1"/>
  </cols>
  <sheetData>
    <row r="1" spans="1:29">
      <c r="A1" t="s">
        <v>0</v>
      </c>
      <c r="B1" s="1">
        <v>128</v>
      </c>
      <c r="C1" s="1">
        <f>+B1*2/16</f>
        <v>16</v>
      </c>
      <c r="D1" s="1" t="s">
        <v>97</v>
      </c>
    </row>
    <row r="2" spans="1:29">
      <c r="A2" s="1" t="s">
        <v>1</v>
      </c>
      <c r="B2" t="s">
        <v>2</v>
      </c>
      <c r="D2" s="1" t="s">
        <v>104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139</v>
      </c>
      <c r="L2" s="1" t="s">
        <v>111</v>
      </c>
      <c r="M2" s="1" t="s">
        <v>112</v>
      </c>
      <c r="N2" s="1" t="s">
        <v>113</v>
      </c>
      <c r="O2" s="1" t="s">
        <v>114</v>
      </c>
      <c r="P2" s="1" t="s">
        <v>157</v>
      </c>
      <c r="Q2" s="1" t="s">
        <v>116</v>
      </c>
      <c r="R2" s="1" t="s">
        <v>117</v>
      </c>
      <c r="S2" s="1" t="s">
        <v>118</v>
      </c>
      <c r="T2" s="1"/>
      <c r="U2" s="1" t="s">
        <v>79</v>
      </c>
      <c r="V2" s="1" t="s">
        <v>80</v>
      </c>
      <c r="X2" s="1"/>
      <c r="Y2" s="1"/>
      <c r="Z2" s="1"/>
      <c r="AA2" s="1"/>
      <c r="AB2" s="1"/>
      <c r="AC2" s="1"/>
    </row>
    <row r="3" spans="1:29">
      <c r="X3" s="4"/>
      <c r="AB3" s="6"/>
      <c r="AC3" s="7"/>
    </row>
    <row r="4" spans="1:29">
      <c r="Y4" s="4" t="s">
        <v>79</v>
      </c>
      <c r="Z4" s="4" t="s">
        <v>79</v>
      </c>
      <c r="AC4" s="7"/>
    </row>
    <row r="5" spans="1:29">
      <c r="X5" s="38" t="s">
        <v>119</v>
      </c>
      <c r="Y5" s="4" t="s">
        <v>120</v>
      </c>
      <c r="Z5" s="4" t="s">
        <v>121</v>
      </c>
      <c r="AA5" s="4" t="s">
        <v>122</v>
      </c>
      <c r="AB5" s="4" t="s">
        <v>123</v>
      </c>
      <c r="AC5" s="7"/>
    </row>
    <row r="6" spans="1:29">
      <c r="A6" s="2" t="s">
        <v>3</v>
      </c>
      <c r="D6">
        <f>'[1]Cumulative Stats'!D6</f>
        <v>302</v>
      </c>
      <c r="E6">
        <f>'[2]Cumulative Stats'!D6</f>
        <v>293</v>
      </c>
      <c r="F6">
        <f>'[3]Cumulative Stats'!D6</f>
        <v>312</v>
      </c>
      <c r="G6">
        <f>'[4]Cumulative Stats'!D6</f>
        <v>258</v>
      </c>
      <c r="H6">
        <f>'[5]Cumulative Stats'!D6</f>
        <v>383</v>
      </c>
      <c r="I6">
        <f>'[6]Cumulative Stats'!D6</f>
        <v>261</v>
      </c>
      <c r="J6">
        <f>'[7]Cumulative Stats'!D6</f>
        <v>365</v>
      </c>
      <c r="K6">
        <f>'[8]Cumulative Stats'!D6</f>
        <v>393</v>
      </c>
      <c r="L6">
        <f>'[9]Cumulative Stats'!D6</f>
        <v>357</v>
      </c>
      <c r="M6">
        <f>'[10]Cumulative Stats'!D6</f>
        <v>387</v>
      </c>
      <c r="N6">
        <f>'[11]Cumulative Stats'!D6</f>
        <v>329</v>
      </c>
      <c r="O6">
        <f>'[12]Cumulative Stats'!D6</f>
        <v>343</v>
      </c>
      <c r="P6">
        <f>'[13]Cumulative Stats'!D6</f>
        <v>394</v>
      </c>
      <c r="Q6">
        <f>'[14]Cumulative Stats'!D6</f>
        <v>368</v>
      </c>
      <c r="R6">
        <f>'[15]Cumulative Stats'!D6</f>
        <v>357</v>
      </c>
      <c r="S6">
        <f>'[16]Cumulative Stats'!D6</f>
        <v>285</v>
      </c>
      <c r="T6">
        <f>SUM(D6:S6)</f>
        <v>5387</v>
      </c>
      <c r="U6" s="6">
        <f>T6/$B$1</f>
        <v>42.0859375</v>
      </c>
      <c r="V6" s="6">
        <f>5287/128</f>
        <v>41.3046875</v>
      </c>
      <c r="W6" t="s">
        <v>117</v>
      </c>
      <c r="X6" s="38" t="s">
        <v>136</v>
      </c>
      <c r="Y6" s="39">
        <f t="shared" ref="Y6:Y21" si="0">HLOOKUP(W6,$D$2:$S$70,11)</f>
        <v>1655</v>
      </c>
      <c r="Z6" s="39">
        <f t="shared" ref="Z6:Z21" si="1">HLOOKUP(W6,$D$2:$S$70,20)</f>
        <v>5092</v>
      </c>
      <c r="AA6" s="39">
        <f t="shared" ref="AA6:AA21" si="2">+Z6+Y6</f>
        <v>6747</v>
      </c>
      <c r="AB6" s="6">
        <f t="shared" ref="AB6:AB21" si="3">+AA6/$C$1</f>
        <v>421.6875</v>
      </c>
      <c r="AC6" s="7"/>
    </row>
    <row r="7" spans="1:29">
      <c r="A7" s="2" t="s">
        <v>84</v>
      </c>
      <c r="D7">
        <f>'[1]Cumulative Stats'!D7</f>
        <v>90</v>
      </c>
      <c r="E7">
        <f>'[2]Cumulative Stats'!D7</f>
        <v>70</v>
      </c>
      <c r="F7">
        <f>'[3]Cumulative Stats'!D7</f>
        <v>95</v>
      </c>
      <c r="G7">
        <f>'[4]Cumulative Stats'!D7</f>
        <v>84</v>
      </c>
      <c r="H7">
        <f>'[5]Cumulative Stats'!D7</f>
        <v>140</v>
      </c>
      <c r="I7">
        <f>'[6]Cumulative Stats'!D7</f>
        <v>81</v>
      </c>
      <c r="J7">
        <f>'[7]Cumulative Stats'!D7</f>
        <v>135</v>
      </c>
      <c r="K7">
        <f>'[8]Cumulative Stats'!D7</f>
        <v>115</v>
      </c>
      <c r="L7">
        <f>'[9]Cumulative Stats'!D7</f>
        <v>146</v>
      </c>
      <c r="M7">
        <f>'[10]Cumulative Stats'!D7</f>
        <v>149</v>
      </c>
      <c r="N7">
        <f>'[11]Cumulative Stats'!D7</f>
        <v>95</v>
      </c>
      <c r="O7">
        <f>'[12]Cumulative Stats'!D7</f>
        <v>117</v>
      </c>
      <c r="P7">
        <f>'[13]Cumulative Stats'!D7</f>
        <v>143</v>
      </c>
      <c r="Q7">
        <f>'[14]Cumulative Stats'!D7</f>
        <v>140</v>
      </c>
      <c r="R7">
        <f>'[15]Cumulative Stats'!D7</f>
        <v>100</v>
      </c>
      <c r="S7">
        <f>'[16]Cumulative Stats'!D7</f>
        <v>104</v>
      </c>
      <c r="T7">
        <f>SUM(D7:S7)</f>
        <v>1804</v>
      </c>
      <c r="U7" s="6">
        <f>T7/$B$1</f>
        <v>14.09375</v>
      </c>
      <c r="V7" s="6">
        <f>1526/128</f>
        <v>11.921875</v>
      </c>
      <c r="W7" t="s">
        <v>116</v>
      </c>
      <c r="X7" s="38" t="s">
        <v>135</v>
      </c>
      <c r="Y7" s="39">
        <f t="shared" si="0"/>
        <v>2482</v>
      </c>
      <c r="Z7" s="39">
        <f t="shared" si="1"/>
        <v>4240</v>
      </c>
      <c r="AA7" s="39">
        <f t="shared" si="2"/>
        <v>6722</v>
      </c>
      <c r="AB7" s="6">
        <f t="shared" si="3"/>
        <v>420.125</v>
      </c>
      <c r="AC7" s="7"/>
    </row>
    <row r="8" spans="1:29">
      <c r="A8" s="2" t="s">
        <v>85</v>
      </c>
      <c r="D8">
        <f>'[1]Cumulative Stats'!D8</f>
        <v>162</v>
      </c>
      <c r="E8">
        <f>'[2]Cumulative Stats'!D8</f>
        <v>173</v>
      </c>
      <c r="F8">
        <f>'[3]Cumulative Stats'!D8</f>
        <v>165</v>
      </c>
      <c r="G8">
        <f>'[4]Cumulative Stats'!D8</f>
        <v>134</v>
      </c>
      <c r="H8">
        <f>'[5]Cumulative Stats'!D8</f>
        <v>201</v>
      </c>
      <c r="I8">
        <f>'[6]Cumulative Stats'!D8</f>
        <v>135</v>
      </c>
      <c r="J8">
        <f>'[7]Cumulative Stats'!D8</f>
        <v>193</v>
      </c>
      <c r="K8">
        <f>'[8]Cumulative Stats'!D8</f>
        <v>221</v>
      </c>
      <c r="L8">
        <f>'[9]Cumulative Stats'!D8</f>
        <v>174</v>
      </c>
      <c r="M8">
        <f>'[10]Cumulative Stats'!D8</f>
        <v>198</v>
      </c>
      <c r="N8">
        <f>'[11]Cumulative Stats'!D8</f>
        <v>192</v>
      </c>
      <c r="O8">
        <f>'[12]Cumulative Stats'!D8</f>
        <v>182</v>
      </c>
      <c r="P8">
        <f>'[13]Cumulative Stats'!D8</f>
        <v>213</v>
      </c>
      <c r="Q8">
        <f>'[14]Cumulative Stats'!D8</f>
        <v>197</v>
      </c>
      <c r="R8">
        <f>'[15]Cumulative Stats'!D8</f>
        <v>205</v>
      </c>
      <c r="S8">
        <f>'[16]Cumulative Stats'!D8</f>
        <v>144</v>
      </c>
      <c r="T8">
        <f>SUM(D8:S8)</f>
        <v>2889</v>
      </c>
      <c r="U8" s="6">
        <f>T8/$B$1</f>
        <v>22.5703125</v>
      </c>
      <c r="V8" s="6">
        <f>3265/128</f>
        <v>25.5078125</v>
      </c>
      <c r="W8" s="8" t="s">
        <v>108</v>
      </c>
      <c r="X8" s="38" t="s">
        <v>156</v>
      </c>
      <c r="Y8" s="39">
        <f t="shared" si="0"/>
        <v>2080</v>
      </c>
      <c r="Z8" s="39">
        <f t="shared" si="1"/>
        <v>4599</v>
      </c>
      <c r="AA8" s="39">
        <f t="shared" si="2"/>
        <v>6679</v>
      </c>
      <c r="AB8" s="6">
        <f t="shared" si="3"/>
        <v>417.4375</v>
      </c>
      <c r="AC8" s="7"/>
    </row>
    <row r="9" spans="1:29">
      <c r="A9" s="2" t="s">
        <v>86</v>
      </c>
      <c r="D9">
        <f>'[1]Cumulative Stats'!D9</f>
        <v>50</v>
      </c>
      <c r="E9">
        <f>'[2]Cumulative Stats'!D9</f>
        <v>50</v>
      </c>
      <c r="F9">
        <f>'[3]Cumulative Stats'!D9</f>
        <v>52</v>
      </c>
      <c r="G9">
        <f>'[4]Cumulative Stats'!D9</f>
        <v>40</v>
      </c>
      <c r="H9">
        <f>'[5]Cumulative Stats'!D9</f>
        <v>42</v>
      </c>
      <c r="I9">
        <f>'[6]Cumulative Stats'!D9</f>
        <v>45</v>
      </c>
      <c r="J9">
        <f>'[7]Cumulative Stats'!D9</f>
        <v>37</v>
      </c>
      <c r="K9">
        <f>'[8]Cumulative Stats'!D9</f>
        <v>57</v>
      </c>
      <c r="L9">
        <f>'[9]Cumulative Stats'!D9</f>
        <v>37</v>
      </c>
      <c r="M9">
        <f>'[10]Cumulative Stats'!D9</f>
        <v>40</v>
      </c>
      <c r="N9">
        <f>'[11]Cumulative Stats'!D9</f>
        <v>42</v>
      </c>
      <c r="O9">
        <f>'[12]Cumulative Stats'!D9</f>
        <v>44</v>
      </c>
      <c r="P9">
        <f>'[13]Cumulative Stats'!D9</f>
        <v>38</v>
      </c>
      <c r="Q9">
        <f>'[14]Cumulative Stats'!D9</f>
        <v>31</v>
      </c>
      <c r="R9">
        <f>'[15]Cumulative Stats'!D9</f>
        <v>52</v>
      </c>
      <c r="S9">
        <f>'[16]Cumulative Stats'!D9</f>
        <v>37</v>
      </c>
      <c r="T9">
        <f>SUM(D9:S9)</f>
        <v>694</v>
      </c>
      <c r="U9" s="6">
        <f>T9/$B$1</f>
        <v>5.421875</v>
      </c>
      <c r="V9" s="6">
        <f>496/128</f>
        <v>3.875</v>
      </c>
      <c r="W9" s="8" t="s">
        <v>157</v>
      </c>
      <c r="X9" s="38" t="s">
        <v>134</v>
      </c>
      <c r="Y9" s="39">
        <f t="shared" si="0"/>
        <v>2480</v>
      </c>
      <c r="Z9" s="39">
        <f t="shared" si="1"/>
        <v>4069</v>
      </c>
      <c r="AA9" s="39">
        <f t="shared" si="2"/>
        <v>6549</v>
      </c>
      <c r="AB9" s="6">
        <f t="shared" si="3"/>
        <v>409.3125</v>
      </c>
      <c r="AC9" s="7"/>
    </row>
    <row r="10" spans="1:29">
      <c r="D10">
        <f>'[1]Cumulative Stats'!D10</f>
        <v>0</v>
      </c>
      <c r="E10">
        <f>'[2]Cumulative Stats'!D10</f>
        <v>0</v>
      </c>
      <c r="F10">
        <f>'[3]Cumulative Stats'!D10</f>
        <v>0</v>
      </c>
      <c r="G10">
        <f>'[4]Cumulative Stats'!D10</f>
        <v>0</v>
      </c>
      <c r="H10">
        <f>'[5]Cumulative Stats'!D10</f>
        <v>0</v>
      </c>
      <c r="I10">
        <f>'[6]Cumulative Stats'!D10</f>
        <v>0</v>
      </c>
      <c r="J10">
        <f>'[7]Cumulative Stats'!D10</f>
        <v>0</v>
      </c>
      <c r="K10">
        <f>'[8]Cumulative Stats'!D10</f>
        <v>0</v>
      </c>
      <c r="L10">
        <f>'[9]Cumulative Stats'!D10</f>
        <v>0</v>
      </c>
      <c r="M10">
        <f>'[10]Cumulative Stats'!D10</f>
        <v>0</v>
      </c>
      <c r="N10">
        <f>'[11]Cumulative Stats'!D10</f>
        <v>0</v>
      </c>
      <c r="O10">
        <f>'[12]Cumulative Stats'!D10</f>
        <v>0</v>
      </c>
      <c r="P10">
        <f>'[13]Cumulative Stats'!D10</f>
        <v>0</v>
      </c>
      <c r="Q10">
        <f>'[14]Cumulative Stats'!D10</f>
        <v>0</v>
      </c>
      <c r="R10">
        <f>'[15]Cumulative Stats'!D10</f>
        <v>0</v>
      </c>
      <c r="S10">
        <f>'[16]Cumulative Stats'!D10</f>
        <v>0</v>
      </c>
      <c r="W10" s="8" t="s">
        <v>139</v>
      </c>
      <c r="X10" s="38" t="s">
        <v>140</v>
      </c>
      <c r="Y10" s="39">
        <f t="shared" si="0"/>
        <v>1669</v>
      </c>
      <c r="Z10" s="39">
        <f t="shared" si="1"/>
        <v>4825</v>
      </c>
      <c r="AA10" s="39">
        <f t="shared" si="2"/>
        <v>6494</v>
      </c>
      <c r="AB10" s="6">
        <f t="shared" si="3"/>
        <v>405.875</v>
      </c>
      <c r="AC10" s="7"/>
    </row>
    <row r="11" spans="1:29">
      <c r="A11" t="s">
        <v>4</v>
      </c>
      <c r="D11">
        <f>'[1]Cumulative Stats'!D11</f>
        <v>369</v>
      </c>
      <c r="E11">
        <f>'[2]Cumulative Stats'!D11</f>
        <v>341</v>
      </c>
      <c r="F11">
        <f>'[3]Cumulative Stats'!D11</f>
        <v>403</v>
      </c>
      <c r="G11">
        <f>'[4]Cumulative Stats'!D11</f>
        <v>413</v>
      </c>
      <c r="H11">
        <f>'[5]Cumulative Stats'!D11</f>
        <v>425</v>
      </c>
      <c r="I11">
        <f>'[6]Cumulative Stats'!D11</f>
        <v>382</v>
      </c>
      <c r="J11">
        <f>'[7]Cumulative Stats'!D11</f>
        <v>403</v>
      </c>
      <c r="K11">
        <f>'[8]Cumulative Stats'!D11</f>
        <v>457</v>
      </c>
      <c r="L11">
        <f>'[9]Cumulative Stats'!D11</f>
        <v>479</v>
      </c>
      <c r="M11">
        <f>'[10]Cumulative Stats'!D11</f>
        <v>435</v>
      </c>
      <c r="N11">
        <f>'[11]Cumulative Stats'!D11</f>
        <v>371</v>
      </c>
      <c r="O11">
        <f>'[12]Cumulative Stats'!D11</f>
        <v>467</v>
      </c>
      <c r="P11">
        <f>'[13]Cumulative Stats'!D11</f>
        <v>519</v>
      </c>
      <c r="Q11">
        <f>'[14]Cumulative Stats'!D11</f>
        <v>469</v>
      </c>
      <c r="R11">
        <f>'[15]Cumulative Stats'!D11</f>
        <v>421</v>
      </c>
      <c r="S11">
        <f>'[16]Cumulative Stats'!D11</f>
        <v>393</v>
      </c>
      <c r="T11">
        <f>SUM(D11:S11)</f>
        <v>6747</v>
      </c>
      <c r="U11" s="6">
        <f>T11/$B$1</f>
        <v>52.7109375</v>
      </c>
      <c r="V11" s="6">
        <f>6648/128</f>
        <v>51.9375</v>
      </c>
      <c r="W11" t="s">
        <v>112</v>
      </c>
      <c r="X11" s="38" t="s">
        <v>131</v>
      </c>
      <c r="Y11" s="39">
        <f t="shared" si="0"/>
        <v>1958</v>
      </c>
      <c r="Z11" s="39">
        <f t="shared" si="1"/>
        <v>4480</v>
      </c>
      <c r="AA11" s="39">
        <f t="shared" si="2"/>
        <v>6438</v>
      </c>
      <c r="AB11" s="6">
        <f t="shared" si="3"/>
        <v>402.375</v>
      </c>
      <c r="AC11" s="7"/>
    </row>
    <row r="12" spans="1:29">
      <c r="A12" t="s">
        <v>5</v>
      </c>
      <c r="D12">
        <f>'[1]Cumulative Stats'!D12</f>
        <v>1404</v>
      </c>
      <c r="E12">
        <f>'[2]Cumulative Stats'!D12</f>
        <v>1054</v>
      </c>
      <c r="F12">
        <f>'[3]Cumulative Stats'!D12</f>
        <v>1496</v>
      </c>
      <c r="G12">
        <f>'[4]Cumulative Stats'!D12</f>
        <v>1359</v>
      </c>
      <c r="H12">
        <f>'[5]Cumulative Stats'!D12</f>
        <v>2080</v>
      </c>
      <c r="I12">
        <f>'[6]Cumulative Stats'!D12</f>
        <v>1240</v>
      </c>
      <c r="J12">
        <f>'[7]Cumulative Stats'!D12</f>
        <v>2065</v>
      </c>
      <c r="K12">
        <f>'[8]Cumulative Stats'!D12</f>
        <v>1669</v>
      </c>
      <c r="L12">
        <f>'[9]Cumulative Stats'!D12</f>
        <v>2617</v>
      </c>
      <c r="M12">
        <f>'[10]Cumulative Stats'!D12</f>
        <v>1958</v>
      </c>
      <c r="N12">
        <f>'[11]Cumulative Stats'!D12</f>
        <v>1508</v>
      </c>
      <c r="O12">
        <f>'[12]Cumulative Stats'!D12</f>
        <v>2017</v>
      </c>
      <c r="P12">
        <f>'[13]Cumulative Stats'!D12</f>
        <v>2480</v>
      </c>
      <c r="Q12">
        <f>'[14]Cumulative Stats'!D12</f>
        <v>2482</v>
      </c>
      <c r="R12">
        <f>'[15]Cumulative Stats'!D12</f>
        <v>1655</v>
      </c>
      <c r="S12">
        <f>'[16]Cumulative Stats'!D12</f>
        <v>1544</v>
      </c>
      <c r="T12">
        <f>SUM(D12:S12)</f>
        <v>28628</v>
      </c>
      <c r="U12" s="6">
        <f>T12/$B$1</f>
        <v>223.65625</v>
      </c>
      <c r="V12" s="6">
        <f>28828/128</f>
        <v>225.21875</v>
      </c>
      <c r="W12" t="s">
        <v>110</v>
      </c>
      <c r="X12" s="38" t="s">
        <v>138</v>
      </c>
      <c r="Y12" s="39">
        <f t="shared" si="0"/>
        <v>2065</v>
      </c>
      <c r="Z12" s="39">
        <f t="shared" si="1"/>
        <v>4258</v>
      </c>
      <c r="AA12" s="39">
        <f t="shared" si="2"/>
        <v>6323</v>
      </c>
      <c r="AB12" s="6">
        <f t="shared" si="3"/>
        <v>395.1875</v>
      </c>
      <c r="AC12" s="7"/>
    </row>
    <row r="13" spans="1:29">
      <c r="A13" s="2" t="s">
        <v>6</v>
      </c>
      <c r="D13">
        <f>'[1]Cumulative Stats'!D13</f>
        <v>3.8048780487804876</v>
      </c>
      <c r="E13">
        <f>'[2]Cumulative Stats'!D13</f>
        <v>3.0909090909090908</v>
      </c>
      <c r="F13">
        <f>'[3]Cumulative Stats'!D13</f>
        <v>3.7121588089330024</v>
      </c>
      <c r="G13">
        <f>'[4]Cumulative Stats'!D13</f>
        <v>3.2905569007263922</v>
      </c>
      <c r="H13">
        <f>'[5]Cumulative Stats'!D13</f>
        <v>4.8941176470588239</v>
      </c>
      <c r="I13">
        <f>'[6]Cumulative Stats'!D13</f>
        <v>3.2460732984293195</v>
      </c>
      <c r="J13">
        <f>'[7]Cumulative Stats'!D13</f>
        <v>5.1240694789081882</v>
      </c>
      <c r="K13">
        <f>'[8]Cumulative Stats'!D13</f>
        <v>3.6520787746170678</v>
      </c>
      <c r="L13">
        <f>'[9]Cumulative Stats'!D13</f>
        <v>5.463465553235908</v>
      </c>
      <c r="M13">
        <f>'[10]Cumulative Stats'!D13</f>
        <v>4.5011494252873563</v>
      </c>
      <c r="N13">
        <f>'[11]Cumulative Stats'!D13</f>
        <v>4.0646900269541781</v>
      </c>
      <c r="O13">
        <f>'[12]Cumulative Stats'!D13</f>
        <v>4.3190578158458246</v>
      </c>
      <c r="P13">
        <f>'[13]Cumulative Stats'!D13</f>
        <v>4.7784200385356455</v>
      </c>
      <c r="Q13">
        <f>'[14]Cumulative Stats'!D13</f>
        <v>5.2921108742004268</v>
      </c>
      <c r="R13">
        <f>'[15]Cumulative Stats'!D13</f>
        <v>3.9311163895486936</v>
      </c>
      <c r="S13">
        <f>'[16]Cumulative Stats'!D13</f>
        <v>3.9287531806615776</v>
      </c>
      <c r="U13" s="6">
        <f>U12/U11</f>
        <v>4.2430709945160814</v>
      </c>
      <c r="V13" s="6">
        <f>V12/V11</f>
        <v>4.3363417569193743</v>
      </c>
      <c r="W13" t="s">
        <v>111</v>
      </c>
      <c r="X13" s="38" t="s">
        <v>130</v>
      </c>
      <c r="Y13" s="39">
        <f t="shared" si="0"/>
        <v>2617</v>
      </c>
      <c r="Z13" s="39">
        <f t="shared" si="1"/>
        <v>3694</v>
      </c>
      <c r="AA13" s="39">
        <f t="shared" si="2"/>
        <v>6311</v>
      </c>
      <c r="AB13" s="6">
        <f t="shared" si="3"/>
        <v>394.4375</v>
      </c>
      <c r="AC13" s="7"/>
    </row>
    <row r="14" spans="1:29">
      <c r="D14">
        <f>'[1]Cumulative Stats'!D14</f>
        <v>0</v>
      </c>
      <c r="E14">
        <f>'[2]Cumulative Stats'!D14</f>
        <v>0</v>
      </c>
      <c r="F14">
        <f>'[3]Cumulative Stats'!D14</f>
        <v>0</v>
      </c>
      <c r="G14">
        <f>'[4]Cumulative Stats'!D14</f>
        <v>0</v>
      </c>
      <c r="H14">
        <f>'[5]Cumulative Stats'!D14</f>
        <v>0</v>
      </c>
      <c r="I14">
        <f>'[6]Cumulative Stats'!D14</f>
        <v>0</v>
      </c>
      <c r="J14">
        <f>'[7]Cumulative Stats'!D14</f>
        <v>0</v>
      </c>
      <c r="K14">
        <f>'[8]Cumulative Stats'!D14</f>
        <v>0</v>
      </c>
      <c r="L14">
        <f>'[9]Cumulative Stats'!D14</f>
        <v>0</v>
      </c>
      <c r="M14">
        <f>'[10]Cumulative Stats'!D14</f>
        <v>0</v>
      </c>
      <c r="N14">
        <f>'[11]Cumulative Stats'!D14</f>
        <v>0</v>
      </c>
      <c r="O14">
        <f>'[12]Cumulative Stats'!D14</f>
        <v>0</v>
      </c>
      <c r="P14">
        <f>'[13]Cumulative Stats'!D14</f>
        <v>0</v>
      </c>
      <c r="Q14">
        <f>'[14]Cumulative Stats'!D14</f>
        <v>0</v>
      </c>
      <c r="R14">
        <f>'[15]Cumulative Stats'!D14</f>
        <v>0</v>
      </c>
      <c r="S14">
        <f>'[16]Cumulative Stats'!D14</f>
        <v>0</v>
      </c>
      <c r="W14" t="s">
        <v>113</v>
      </c>
      <c r="X14" s="38" t="s">
        <v>132</v>
      </c>
      <c r="Y14" s="39">
        <f t="shared" si="0"/>
        <v>1508</v>
      </c>
      <c r="Z14" s="39">
        <f t="shared" si="1"/>
        <v>4158</v>
      </c>
      <c r="AA14" s="39">
        <f t="shared" si="2"/>
        <v>5666</v>
      </c>
      <c r="AB14" s="6">
        <f t="shared" si="3"/>
        <v>354.125</v>
      </c>
      <c r="AC14" s="7"/>
    </row>
    <row r="15" spans="1:29">
      <c r="A15" t="s">
        <v>7</v>
      </c>
      <c r="D15">
        <f>'[1]Cumulative Stats'!D15</f>
        <v>557</v>
      </c>
      <c r="E15">
        <f>'[2]Cumulative Stats'!D15</f>
        <v>575</v>
      </c>
      <c r="F15">
        <f>'[3]Cumulative Stats'!D15</f>
        <v>584</v>
      </c>
      <c r="G15">
        <f>'[4]Cumulative Stats'!D15</f>
        <v>519</v>
      </c>
      <c r="H15">
        <f>'[5]Cumulative Stats'!D15</f>
        <v>581</v>
      </c>
      <c r="I15">
        <f>'[6]Cumulative Stats'!D15</f>
        <v>552</v>
      </c>
      <c r="J15">
        <f>'[7]Cumulative Stats'!D15</f>
        <v>589</v>
      </c>
      <c r="K15">
        <f>'[8]Cumulative Stats'!D15</f>
        <v>618</v>
      </c>
      <c r="L15">
        <f>'[9]Cumulative Stats'!D15</f>
        <v>488</v>
      </c>
      <c r="M15">
        <f>'[10]Cumulative Stats'!D15</f>
        <v>593</v>
      </c>
      <c r="N15">
        <f>'[11]Cumulative Stats'!D15</f>
        <v>583</v>
      </c>
      <c r="O15">
        <f>'[12]Cumulative Stats'!D15</f>
        <v>555</v>
      </c>
      <c r="P15">
        <f>'[13]Cumulative Stats'!D15</f>
        <v>520</v>
      </c>
      <c r="Q15">
        <f>'[14]Cumulative Stats'!D15</f>
        <v>494</v>
      </c>
      <c r="R15">
        <f>'[15]Cumulative Stats'!D15</f>
        <v>599</v>
      </c>
      <c r="S15">
        <f>'[16]Cumulative Stats'!D15</f>
        <v>529</v>
      </c>
      <c r="T15">
        <f>SUM(D15:S15)</f>
        <v>8936</v>
      </c>
      <c r="U15" s="6">
        <f>T15/$B$1</f>
        <v>69.8125</v>
      </c>
      <c r="V15" s="6">
        <f>9195/128</f>
        <v>71.8359375</v>
      </c>
      <c r="W15" t="s">
        <v>114</v>
      </c>
      <c r="X15" s="38" t="s">
        <v>133</v>
      </c>
      <c r="Y15" s="39">
        <f t="shared" si="0"/>
        <v>2017</v>
      </c>
      <c r="Z15" s="39">
        <f t="shared" si="1"/>
        <v>3508</v>
      </c>
      <c r="AA15" s="39">
        <f t="shared" si="2"/>
        <v>5525</v>
      </c>
      <c r="AB15" s="6">
        <f t="shared" si="3"/>
        <v>345.3125</v>
      </c>
      <c r="AC15" s="7"/>
    </row>
    <row r="16" spans="1:29">
      <c r="A16" t="s">
        <v>8</v>
      </c>
      <c r="D16">
        <f>'[1]Cumulative Stats'!D16</f>
        <v>323</v>
      </c>
      <c r="E16">
        <f>'[2]Cumulative Stats'!D16</f>
        <v>381</v>
      </c>
      <c r="F16">
        <f>'[3]Cumulative Stats'!D16</f>
        <v>344</v>
      </c>
      <c r="G16">
        <f>'[4]Cumulative Stats'!D16</f>
        <v>300</v>
      </c>
      <c r="H16">
        <f>'[5]Cumulative Stats'!D16</f>
        <v>385</v>
      </c>
      <c r="I16">
        <f>'[6]Cumulative Stats'!D16</f>
        <v>306</v>
      </c>
      <c r="J16">
        <f>'[7]Cumulative Stats'!D16</f>
        <v>383</v>
      </c>
      <c r="K16">
        <f>'[8]Cumulative Stats'!D16</f>
        <v>430</v>
      </c>
      <c r="L16">
        <f>'[9]Cumulative Stats'!D16</f>
        <v>324</v>
      </c>
      <c r="M16">
        <f>'[10]Cumulative Stats'!D16</f>
        <v>429</v>
      </c>
      <c r="N16">
        <f>'[11]Cumulative Stats'!D16</f>
        <v>378</v>
      </c>
      <c r="O16">
        <f>'[12]Cumulative Stats'!D16</f>
        <v>365</v>
      </c>
      <c r="P16">
        <f>'[13]Cumulative Stats'!D16</f>
        <v>376</v>
      </c>
      <c r="Q16">
        <f>'[14]Cumulative Stats'!D16</f>
        <v>354</v>
      </c>
      <c r="R16">
        <f>'[15]Cumulative Stats'!D16</f>
        <v>395</v>
      </c>
      <c r="S16">
        <f>'[16]Cumulative Stats'!D16</f>
        <v>320</v>
      </c>
      <c r="T16">
        <f>SUM(D16:S16)</f>
        <v>5793</v>
      </c>
      <c r="U16" s="6">
        <f>T16/$B$1</f>
        <v>45.2578125</v>
      </c>
      <c r="V16" s="6">
        <f>5908/128</f>
        <v>46.15625</v>
      </c>
      <c r="W16" t="s">
        <v>105</v>
      </c>
      <c r="X16" s="38" t="s">
        <v>126</v>
      </c>
      <c r="Y16" s="39">
        <f t="shared" si="0"/>
        <v>1054</v>
      </c>
      <c r="Z16" s="39">
        <f t="shared" si="1"/>
        <v>3969</v>
      </c>
      <c r="AA16" s="39">
        <f t="shared" si="2"/>
        <v>5023</v>
      </c>
      <c r="AB16" s="6">
        <f t="shared" si="3"/>
        <v>313.9375</v>
      </c>
      <c r="AC16" s="7"/>
    </row>
    <row r="17" spans="1:29">
      <c r="A17" t="s">
        <v>9</v>
      </c>
      <c r="D17">
        <f>'[1]Cumulative Stats'!D17</f>
        <v>57.989228007181325</v>
      </c>
      <c r="E17">
        <f>'[2]Cumulative Stats'!D17</f>
        <v>66.260869565217391</v>
      </c>
      <c r="F17">
        <f>'[3]Cumulative Stats'!D17</f>
        <v>58.904109589041099</v>
      </c>
      <c r="G17">
        <f>'[4]Cumulative Stats'!D17</f>
        <v>57.80346820809249</v>
      </c>
      <c r="H17">
        <f>'[5]Cumulative Stats'!D17</f>
        <v>66.265060240963862</v>
      </c>
      <c r="I17">
        <f>'[6]Cumulative Stats'!D17</f>
        <v>55.434782608695656</v>
      </c>
      <c r="J17">
        <f>'[7]Cumulative Stats'!D17</f>
        <v>65.025466893039052</v>
      </c>
      <c r="K17">
        <f>'[8]Cumulative Stats'!D17</f>
        <v>69.579288025889966</v>
      </c>
      <c r="L17">
        <f>'[9]Cumulative Stats'!D17</f>
        <v>66.393442622950815</v>
      </c>
      <c r="M17">
        <f>'[10]Cumulative Stats'!D17</f>
        <v>72.344013490725118</v>
      </c>
      <c r="N17">
        <f>'[11]Cumulative Stats'!D17</f>
        <v>64.837049742710121</v>
      </c>
      <c r="O17">
        <f>'[12]Cumulative Stats'!D17</f>
        <v>65.765765765765778</v>
      </c>
      <c r="P17">
        <f>'[13]Cumulative Stats'!D17</f>
        <v>72.307692307692307</v>
      </c>
      <c r="Q17">
        <f>'[14]Cumulative Stats'!D17</f>
        <v>71.659919028340084</v>
      </c>
      <c r="R17">
        <f>'[15]Cumulative Stats'!D17</f>
        <v>65.943238731218699</v>
      </c>
      <c r="S17">
        <f>'[16]Cumulative Stats'!D17</f>
        <v>60.491493383742913</v>
      </c>
      <c r="U17" s="6">
        <f>U16/U15*100</f>
        <v>64.827663384064465</v>
      </c>
      <c r="V17" s="6">
        <f>V16/V15*100</f>
        <v>64.252311038607928</v>
      </c>
      <c r="W17" t="s">
        <v>104</v>
      </c>
      <c r="X17" s="38" t="s">
        <v>125</v>
      </c>
      <c r="Y17" s="39">
        <f t="shared" si="0"/>
        <v>1404</v>
      </c>
      <c r="Z17" s="39">
        <f t="shared" si="1"/>
        <v>3585</v>
      </c>
      <c r="AA17" s="39">
        <f t="shared" si="2"/>
        <v>4989</v>
      </c>
      <c r="AB17" s="6">
        <f t="shared" si="3"/>
        <v>311.8125</v>
      </c>
      <c r="AC17" s="7"/>
    </row>
    <row r="18" spans="1:29">
      <c r="A18" t="s">
        <v>10</v>
      </c>
      <c r="D18">
        <f>'[1]Cumulative Stats'!D18</f>
        <v>3856</v>
      </c>
      <c r="E18">
        <f>'[2]Cumulative Stats'!D18</f>
        <v>4263</v>
      </c>
      <c r="F18">
        <f>'[3]Cumulative Stats'!D18</f>
        <v>3792</v>
      </c>
      <c r="G18">
        <f>'[4]Cumulative Stats'!D18</f>
        <v>3065</v>
      </c>
      <c r="H18">
        <f>'[5]Cumulative Stats'!D18</f>
        <v>4756</v>
      </c>
      <c r="I18">
        <f>'[6]Cumulative Stats'!D18</f>
        <v>3515</v>
      </c>
      <c r="J18">
        <f>'[7]Cumulative Stats'!D18</f>
        <v>4523</v>
      </c>
      <c r="K18">
        <f>'[8]Cumulative Stats'!D18</f>
        <v>4925</v>
      </c>
      <c r="L18">
        <f>'[9]Cumulative Stats'!D18</f>
        <v>3854</v>
      </c>
      <c r="M18">
        <f>'[10]Cumulative Stats'!D18</f>
        <v>4616</v>
      </c>
      <c r="N18">
        <f>'[11]Cumulative Stats'!D18</f>
        <v>4362</v>
      </c>
      <c r="O18">
        <f>'[12]Cumulative Stats'!D18</f>
        <v>3811</v>
      </c>
      <c r="P18">
        <f>'[13]Cumulative Stats'!D18</f>
        <v>4217</v>
      </c>
      <c r="Q18">
        <f>'[14]Cumulative Stats'!D18</f>
        <v>4591</v>
      </c>
      <c r="R18">
        <f>'[15]Cumulative Stats'!D18</f>
        <v>5360</v>
      </c>
      <c r="S18">
        <f>'[16]Cumulative Stats'!D18</f>
        <v>3405</v>
      </c>
      <c r="T18">
        <f>SUM(D18:S18)</f>
        <v>66911</v>
      </c>
      <c r="U18" s="6">
        <f>T18/$B$1</f>
        <v>522.7421875</v>
      </c>
      <c r="V18" s="6">
        <f>67092/128</f>
        <v>524.15625</v>
      </c>
      <c r="W18" t="s">
        <v>106</v>
      </c>
      <c r="X18" s="38" t="s">
        <v>127</v>
      </c>
      <c r="Y18" s="39">
        <f t="shared" si="0"/>
        <v>1496</v>
      </c>
      <c r="Z18" s="39">
        <f t="shared" si="1"/>
        <v>3392</v>
      </c>
      <c r="AA18" s="39">
        <f t="shared" si="2"/>
        <v>4888</v>
      </c>
      <c r="AB18" s="6">
        <f t="shared" si="3"/>
        <v>305.5</v>
      </c>
      <c r="AC18" s="7"/>
    </row>
    <row r="19" spans="1:29">
      <c r="A19" t="s">
        <v>11</v>
      </c>
      <c r="D19">
        <f>'[1]Cumulative Stats'!D19</f>
        <v>48</v>
      </c>
      <c r="E19">
        <f>'[2]Cumulative Stats'!D19</f>
        <v>60</v>
      </c>
      <c r="F19">
        <f>'[3]Cumulative Stats'!D19</f>
        <v>60</v>
      </c>
      <c r="G19">
        <f>'[4]Cumulative Stats'!D19</f>
        <v>41</v>
      </c>
      <c r="H19">
        <f>'[5]Cumulative Stats'!D19</f>
        <v>26</v>
      </c>
      <c r="I19">
        <f>'[6]Cumulative Stats'!D19</f>
        <v>46</v>
      </c>
      <c r="J19">
        <f>'[7]Cumulative Stats'!D19</f>
        <v>48</v>
      </c>
      <c r="K19">
        <f>'[8]Cumulative Stats'!D19</f>
        <v>17</v>
      </c>
      <c r="L19">
        <f>'[9]Cumulative Stats'!D19</f>
        <v>32</v>
      </c>
      <c r="M19">
        <f>'[10]Cumulative Stats'!D19</f>
        <v>21</v>
      </c>
      <c r="N19">
        <f>'[11]Cumulative Stats'!D19</f>
        <v>41</v>
      </c>
      <c r="O19">
        <f>'[12]Cumulative Stats'!D19</f>
        <v>51</v>
      </c>
      <c r="P19">
        <f>'[13]Cumulative Stats'!D19</f>
        <v>29</v>
      </c>
      <c r="Q19">
        <f>'[14]Cumulative Stats'!D19</f>
        <v>58</v>
      </c>
      <c r="R19">
        <f>'[15]Cumulative Stats'!D19</f>
        <v>46</v>
      </c>
      <c r="S19">
        <f>'[16]Cumulative Stats'!D19</f>
        <v>58</v>
      </c>
      <c r="T19">
        <f>SUM(D19:S19)</f>
        <v>682</v>
      </c>
      <c r="U19" s="6">
        <f>T19/$B$1</f>
        <v>5.328125</v>
      </c>
      <c r="V19" s="6">
        <f>641/128</f>
        <v>5.0078125</v>
      </c>
      <c r="W19" t="s">
        <v>118</v>
      </c>
      <c r="X19" s="38" t="s">
        <v>137</v>
      </c>
      <c r="Y19" s="39">
        <f t="shared" si="0"/>
        <v>1544</v>
      </c>
      <c r="Z19" s="39">
        <f t="shared" si="1"/>
        <v>3026</v>
      </c>
      <c r="AA19" s="39">
        <f t="shared" si="2"/>
        <v>4570</v>
      </c>
      <c r="AB19" s="6">
        <f t="shared" si="3"/>
        <v>285.625</v>
      </c>
      <c r="AC19" s="7"/>
    </row>
    <row r="20" spans="1:29">
      <c r="A20" t="s">
        <v>12</v>
      </c>
      <c r="D20">
        <f>'[1]Cumulative Stats'!D20</f>
        <v>271</v>
      </c>
      <c r="E20">
        <f>'[2]Cumulative Stats'!D20</f>
        <v>294</v>
      </c>
      <c r="F20">
        <f>'[3]Cumulative Stats'!D20</f>
        <v>400</v>
      </c>
      <c r="G20">
        <f>'[4]Cumulative Stats'!D20</f>
        <v>264</v>
      </c>
      <c r="H20">
        <f>'[5]Cumulative Stats'!D20</f>
        <v>157</v>
      </c>
      <c r="I20">
        <f>'[6]Cumulative Stats'!D20</f>
        <v>286</v>
      </c>
      <c r="J20">
        <f>'[7]Cumulative Stats'!D20</f>
        <v>265</v>
      </c>
      <c r="K20">
        <f>'[8]Cumulative Stats'!D20</f>
        <v>100</v>
      </c>
      <c r="L20">
        <f>'[9]Cumulative Stats'!D20</f>
        <v>160</v>
      </c>
      <c r="M20">
        <f>'[10]Cumulative Stats'!D20</f>
        <v>136</v>
      </c>
      <c r="N20">
        <f>'[11]Cumulative Stats'!D20</f>
        <v>204</v>
      </c>
      <c r="O20">
        <f>'[12]Cumulative Stats'!D20</f>
        <v>303</v>
      </c>
      <c r="P20">
        <f>'[13]Cumulative Stats'!D20</f>
        <v>148</v>
      </c>
      <c r="Q20">
        <f>'[14]Cumulative Stats'!D20</f>
        <v>351</v>
      </c>
      <c r="R20">
        <f>'[15]Cumulative Stats'!D20</f>
        <v>268</v>
      </c>
      <c r="S20">
        <f>'[16]Cumulative Stats'!D20</f>
        <v>379</v>
      </c>
      <c r="T20">
        <f>SUM(D20:S20)</f>
        <v>3986</v>
      </c>
      <c r="U20" s="6">
        <f>T20/$B$1</f>
        <v>31.140625</v>
      </c>
      <c r="V20" s="6">
        <f>4506/128</f>
        <v>35.203125</v>
      </c>
      <c r="W20" t="s">
        <v>109</v>
      </c>
      <c r="X20" s="38" t="s">
        <v>129</v>
      </c>
      <c r="Y20" s="39">
        <f t="shared" si="0"/>
        <v>1240</v>
      </c>
      <c r="Z20" s="39">
        <f t="shared" si="1"/>
        <v>3229</v>
      </c>
      <c r="AA20" s="39">
        <f t="shared" si="2"/>
        <v>4469</v>
      </c>
      <c r="AB20" s="6">
        <f t="shared" si="3"/>
        <v>279.3125</v>
      </c>
      <c r="AC20" s="7"/>
    </row>
    <row r="21" spans="1:29">
      <c r="A21" t="s">
        <v>13</v>
      </c>
      <c r="D21">
        <f>'[1]Cumulative Stats'!D21</f>
        <v>3585</v>
      </c>
      <c r="E21">
        <f>'[2]Cumulative Stats'!D21</f>
        <v>3969</v>
      </c>
      <c r="F21">
        <f>'[3]Cumulative Stats'!D21</f>
        <v>3392</v>
      </c>
      <c r="G21">
        <f>'[4]Cumulative Stats'!D21</f>
        <v>2801</v>
      </c>
      <c r="H21">
        <f>'[5]Cumulative Stats'!D21</f>
        <v>4599</v>
      </c>
      <c r="I21">
        <f>'[6]Cumulative Stats'!D21</f>
        <v>3229</v>
      </c>
      <c r="J21">
        <f>'[7]Cumulative Stats'!D21</f>
        <v>4258</v>
      </c>
      <c r="K21">
        <f>'[8]Cumulative Stats'!D21</f>
        <v>4825</v>
      </c>
      <c r="L21">
        <f>'[9]Cumulative Stats'!D21</f>
        <v>3694</v>
      </c>
      <c r="M21">
        <f>'[10]Cumulative Stats'!D21</f>
        <v>4480</v>
      </c>
      <c r="N21">
        <f>'[11]Cumulative Stats'!D21</f>
        <v>4158</v>
      </c>
      <c r="O21">
        <f>'[12]Cumulative Stats'!D21</f>
        <v>3508</v>
      </c>
      <c r="P21">
        <f>'[13]Cumulative Stats'!D21</f>
        <v>4069</v>
      </c>
      <c r="Q21">
        <f>'[14]Cumulative Stats'!D21</f>
        <v>4240</v>
      </c>
      <c r="R21">
        <f>'[15]Cumulative Stats'!D21</f>
        <v>5092</v>
      </c>
      <c r="S21">
        <f>'[16]Cumulative Stats'!D21</f>
        <v>3026</v>
      </c>
      <c r="T21">
        <f>SUM(D21:S21)</f>
        <v>62925</v>
      </c>
      <c r="U21" s="6">
        <f>T21/$B$1</f>
        <v>491.6015625</v>
      </c>
      <c r="V21" s="6">
        <f>62586/128</f>
        <v>488.953125</v>
      </c>
      <c r="W21" t="s">
        <v>107</v>
      </c>
      <c r="X21" s="38" t="s">
        <v>128</v>
      </c>
      <c r="Y21" s="39">
        <f t="shared" si="0"/>
        <v>1359</v>
      </c>
      <c r="Z21" s="39">
        <f t="shared" si="1"/>
        <v>2801</v>
      </c>
      <c r="AA21" s="39">
        <f t="shared" si="2"/>
        <v>4160</v>
      </c>
      <c r="AB21" s="6">
        <f t="shared" si="3"/>
        <v>260</v>
      </c>
      <c r="AC21" s="7"/>
    </row>
    <row r="22" spans="1:29">
      <c r="A22" t="s">
        <v>14</v>
      </c>
      <c r="D22">
        <f>'[1]Cumulative Stats'!D22</f>
        <v>5.9256198347107434</v>
      </c>
      <c r="E22">
        <f>'[2]Cumulative Stats'!D22</f>
        <v>6.2503937007874013</v>
      </c>
      <c r="F22">
        <f>'[3]Cumulative Stats'!D22</f>
        <v>5.2670807453416151</v>
      </c>
      <c r="G22">
        <f>'[4]Cumulative Stats'!D22</f>
        <v>5.0017857142857141</v>
      </c>
      <c r="H22">
        <f>'[5]Cumulative Stats'!D22</f>
        <v>7.5766062602965407</v>
      </c>
      <c r="I22">
        <f>'[6]Cumulative Stats'!D22</f>
        <v>5.3996655518394645</v>
      </c>
      <c r="J22">
        <f>'[7]Cumulative Stats'!D22</f>
        <v>6.6844583987441126</v>
      </c>
      <c r="K22">
        <f>'[8]Cumulative Stats'!D22</f>
        <v>7.5984251968503935</v>
      </c>
      <c r="L22">
        <f>'[9]Cumulative Stats'!D22</f>
        <v>7.1038461538461535</v>
      </c>
      <c r="M22">
        <f>'[10]Cumulative Stats'!D22</f>
        <v>7.2964169381107489</v>
      </c>
      <c r="N22">
        <f>'[11]Cumulative Stats'!D22</f>
        <v>6.6634615384615383</v>
      </c>
      <c r="O22">
        <f>'[12]Cumulative Stats'!D22</f>
        <v>5.7887788778877889</v>
      </c>
      <c r="P22">
        <f>'[13]Cumulative Stats'!D22</f>
        <v>7.4116575591985425</v>
      </c>
      <c r="Q22">
        <f>'[14]Cumulative Stats'!D22</f>
        <v>7.6811594202898554</v>
      </c>
      <c r="R22">
        <f>'[15]Cumulative Stats'!D22</f>
        <v>7.8945736434108529</v>
      </c>
      <c r="S22">
        <f>'[16]Cumulative Stats'!D22</f>
        <v>5.1550255536626919</v>
      </c>
      <c r="U22" s="6">
        <f>U21/(U15+U19)</f>
        <v>6.5424204616344355</v>
      </c>
      <c r="V22" s="6">
        <v>6.3</v>
      </c>
    </row>
    <row r="23" spans="1:29">
      <c r="A23" t="s">
        <v>15</v>
      </c>
      <c r="D23">
        <f>'[1]Cumulative Stats'!D23</f>
        <v>11.938080495356036</v>
      </c>
      <c r="E23">
        <f>'[2]Cumulative Stats'!D23</f>
        <v>11.188976377952756</v>
      </c>
      <c r="F23">
        <f>'[3]Cumulative Stats'!D23</f>
        <v>11.023255813953488</v>
      </c>
      <c r="G23">
        <f>'[4]Cumulative Stats'!D23</f>
        <v>10.216666666666667</v>
      </c>
      <c r="H23">
        <f>'[5]Cumulative Stats'!D23</f>
        <v>12.353246753246752</v>
      </c>
      <c r="I23">
        <f>'[6]Cumulative Stats'!D23</f>
        <v>11.486928104575163</v>
      </c>
      <c r="J23">
        <f>'[7]Cumulative Stats'!D23</f>
        <v>11.809399477806789</v>
      </c>
      <c r="K23">
        <f>'[8]Cumulative Stats'!D23</f>
        <v>11.453488372093023</v>
      </c>
      <c r="L23">
        <f>'[9]Cumulative Stats'!D23</f>
        <v>11.895061728395062</v>
      </c>
      <c r="M23">
        <f>'[10]Cumulative Stats'!D23</f>
        <v>10.759906759906761</v>
      </c>
      <c r="N23">
        <f>'[11]Cumulative Stats'!D23</f>
        <v>11.53968253968254</v>
      </c>
      <c r="O23">
        <f>'[12]Cumulative Stats'!D23</f>
        <v>10.441095890410958</v>
      </c>
      <c r="P23">
        <f>'[13]Cumulative Stats'!D23</f>
        <v>11.215425531914894</v>
      </c>
      <c r="Q23">
        <f>'[14]Cumulative Stats'!D23</f>
        <v>12.968926553672317</v>
      </c>
      <c r="R23">
        <f>'[15]Cumulative Stats'!D23</f>
        <v>13.569620253164556</v>
      </c>
      <c r="S23">
        <f>'[16]Cumulative Stats'!D23</f>
        <v>10.640625</v>
      </c>
      <c r="U23" s="6">
        <f>U21/U16</f>
        <v>10.862247540134645</v>
      </c>
      <c r="V23" s="6">
        <v>11.3</v>
      </c>
      <c r="X23" s="4"/>
      <c r="AC23" s="6"/>
    </row>
    <row r="24" spans="1:29">
      <c r="D24">
        <f>'[1]Cumulative Stats'!D24</f>
        <v>0</v>
      </c>
      <c r="E24">
        <f>'[2]Cumulative Stats'!D24</f>
        <v>0</v>
      </c>
      <c r="F24">
        <f>'[3]Cumulative Stats'!D24</f>
        <v>0</v>
      </c>
      <c r="G24">
        <f>'[4]Cumulative Stats'!D24</f>
        <v>0</v>
      </c>
      <c r="H24">
        <f>'[5]Cumulative Stats'!D24</f>
        <v>0</v>
      </c>
      <c r="I24">
        <f>'[6]Cumulative Stats'!D24</f>
        <v>0</v>
      </c>
      <c r="J24">
        <f>'[7]Cumulative Stats'!D24</f>
        <v>0</v>
      </c>
      <c r="K24">
        <f>'[8]Cumulative Stats'!D24</f>
        <v>0</v>
      </c>
      <c r="L24">
        <f>'[9]Cumulative Stats'!D24</f>
        <v>0</v>
      </c>
      <c r="M24">
        <f>'[10]Cumulative Stats'!D24</f>
        <v>0</v>
      </c>
      <c r="N24">
        <f>'[11]Cumulative Stats'!D24</f>
        <v>0</v>
      </c>
      <c r="O24">
        <f>'[12]Cumulative Stats'!D24</f>
        <v>0</v>
      </c>
      <c r="P24">
        <f>'[13]Cumulative Stats'!D24</f>
        <v>0</v>
      </c>
      <c r="Q24">
        <f>'[14]Cumulative Stats'!D24</f>
        <v>0</v>
      </c>
      <c r="R24">
        <f>'[15]Cumulative Stats'!D24</f>
        <v>0</v>
      </c>
      <c r="S24">
        <f>'[16]Cumulative Stats'!D24</f>
        <v>0</v>
      </c>
      <c r="X24" s="4"/>
      <c r="AB24" s="6"/>
      <c r="AC24" s="7"/>
    </row>
    <row r="25" spans="1:29">
      <c r="A25" t="s">
        <v>16</v>
      </c>
      <c r="D25">
        <f>'[1]Cumulative Stats'!D25</f>
        <v>0</v>
      </c>
      <c r="E25">
        <f>'[2]Cumulative Stats'!D25</f>
        <v>0</v>
      </c>
      <c r="F25">
        <f>'[3]Cumulative Stats'!D25</f>
        <v>0</v>
      </c>
      <c r="G25">
        <f>'[4]Cumulative Stats'!D25</f>
        <v>0</v>
      </c>
      <c r="H25">
        <f>'[5]Cumulative Stats'!D25</f>
        <v>0</v>
      </c>
      <c r="I25">
        <f>'[6]Cumulative Stats'!D25</f>
        <v>0</v>
      </c>
      <c r="J25">
        <f>'[7]Cumulative Stats'!D25</f>
        <v>0</v>
      </c>
      <c r="K25">
        <f>'[8]Cumulative Stats'!D25</f>
        <v>0</v>
      </c>
      <c r="L25">
        <f>'[9]Cumulative Stats'!D25</f>
        <v>0</v>
      </c>
      <c r="M25">
        <f>'[10]Cumulative Stats'!D25</f>
        <v>0</v>
      </c>
      <c r="N25">
        <f>'[11]Cumulative Stats'!D25</f>
        <v>0</v>
      </c>
      <c r="O25">
        <f>'[12]Cumulative Stats'!D25</f>
        <v>0</v>
      </c>
      <c r="P25">
        <f>'[13]Cumulative Stats'!D25</f>
        <v>0</v>
      </c>
      <c r="Q25">
        <f>'[14]Cumulative Stats'!D25</f>
        <v>0</v>
      </c>
      <c r="R25">
        <f>'[15]Cumulative Stats'!D25</f>
        <v>0</v>
      </c>
      <c r="S25">
        <f>'[16]Cumulative Stats'!D25</f>
        <v>0</v>
      </c>
      <c r="X25" s="4"/>
      <c r="AC25" s="6"/>
    </row>
    <row r="26" spans="1:29">
      <c r="A26" t="s">
        <v>17</v>
      </c>
      <c r="D26">
        <f>'[1]Cumulative Stats'!D26</f>
        <v>4989</v>
      </c>
      <c r="E26">
        <f>'[2]Cumulative Stats'!D26</f>
        <v>5023</v>
      </c>
      <c r="F26">
        <f>'[3]Cumulative Stats'!D26</f>
        <v>4888</v>
      </c>
      <c r="G26">
        <f>'[4]Cumulative Stats'!D26</f>
        <v>4160</v>
      </c>
      <c r="H26">
        <f>'[5]Cumulative Stats'!D26</f>
        <v>6679</v>
      </c>
      <c r="I26">
        <f>'[6]Cumulative Stats'!D26</f>
        <v>4469</v>
      </c>
      <c r="J26">
        <f>'[7]Cumulative Stats'!D26</f>
        <v>6323</v>
      </c>
      <c r="K26">
        <f>'[8]Cumulative Stats'!D26</f>
        <v>6494</v>
      </c>
      <c r="L26">
        <f>'[9]Cumulative Stats'!D26</f>
        <v>6311</v>
      </c>
      <c r="M26">
        <f>'[10]Cumulative Stats'!D26</f>
        <v>6438</v>
      </c>
      <c r="N26">
        <f>'[11]Cumulative Stats'!D26</f>
        <v>5666</v>
      </c>
      <c r="O26">
        <f>'[12]Cumulative Stats'!D26</f>
        <v>5525</v>
      </c>
      <c r="P26">
        <f>'[13]Cumulative Stats'!D26</f>
        <v>6549</v>
      </c>
      <c r="Q26">
        <f>'[14]Cumulative Stats'!D26</f>
        <v>6722</v>
      </c>
      <c r="R26">
        <f>'[15]Cumulative Stats'!D26</f>
        <v>6747</v>
      </c>
      <c r="S26">
        <f>'[16]Cumulative Stats'!D26</f>
        <v>4570</v>
      </c>
      <c r="T26">
        <f>SUM(D26:S26)</f>
        <v>91553</v>
      </c>
      <c r="U26" s="6">
        <f>T26/$B$1</f>
        <v>715.2578125</v>
      </c>
      <c r="V26" s="6">
        <f>91414/128</f>
        <v>714.171875</v>
      </c>
      <c r="X26" s="4"/>
      <c r="AB26" s="6"/>
    </row>
    <row r="27" spans="1:29">
      <c r="A27" t="s">
        <v>18</v>
      </c>
      <c r="D27">
        <f>'[1]Cumulative Stats'!D27</f>
        <v>28.141912206855078</v>
      </c>
      <c r="E27">
        <f>'[2]Cumulative Stats'!D27</f>
        <v>20.98347601035238</v>
      </c>
      <c r="F27">
        <f>'[3]Cumulative Stats'!D27</f>
        <v>30.605564648117838</v>
      </c>
      <c r="G27">
        <f>'[4]Cumulative Stats'!D27</f>
        <v>32.668269230769234</v>
      </c>
      <c r="H27">
        <f>'[5]Cumulative Stats'!D27</f>
        <v>31.142386584818087</v>
      </c>
      <c r="I27">
        <f>'[6]Cumulative Stats'!D27</f>
        <v>27.746699485343481</v>
      </c>
      <c r="J27">
        <f>'[7]Cumulative Stats'!D27</f>
        <v>32.658548157520158</v>
      </c>
      <c r="K27">
        <f>'[8]Cumulative Stats'!D27</f>
        <v>25.700646750846936</v>
      </c>
      <c r="L27">
        <f>'[9]Cumulative Stats'!D27</f>
        <v>41.467279353509745</v>
      </c>
      <c r="M27">
        <f>'[10]Cumulative Stats'!D27</f>
        <v>30.413171792482135</v>
      </c>
      <c r="N27">
        <f>'[11]Cumulative Stats'!D27</f>
        <v>26.614895870102366</v>
      </c>
      <c r="O27">
        <f>'[12]Cumulative Stats'!D27</f>
        <v>36.50678733031674</v>
      </c>
      <c r="P27">
        <f>'[13]Cumulative Stats'!D27</f>
        <v>37.868376851427698</v>
      </c>
      <c r="Q27">
        <f>'[14]Cumulative Stats'!D27</f>
        <v>36.923534662302885</v>
      </c>
      <c r="R27">
        <f>'[15]Cumulative Stats'!D27</f>
        <v>24.529420483177709</v>
      </c>
      <c r="S27">
        <f>'[16]Cumulative Stats'!D27</f>
        <v>33.785557986870899</v>
      </c>
      <c r="T27">
        <f>SUM(D27:S27)</f>
        <v>497.75652740481337</v>
      </c>
      <c r="U27" s="6"/>
      <c r="X27" s="4"/>
      <c r="AB27" s="6"/>
    </row>
    <row r="28" spans="1:29">
      <c r="A28" s="2" t="s">
        <v>19</v>
      </c>
      <c r="D28">
        <f>'[1]Cumulative Stats'!D28</f>
        <v>71.858087793144918</v>
      </c>
      <c r="E28">
        <f>'[2]Cumulative Stats'!D28</f>
        <v>79.016523989647624</v>
      </c>
      <c r="F28">
        <f>'[3]Cumulative Stats'!D28</f>
        <v>69.394435351882152</v>
      </c>
      <c r="G28">
        <f>'[4]Cumulative Stats'!D28</f>
        <v>67.331730769230774</v>
      </c>
      <c r="H28">
        <f>'[5]Cumulative Stats'!D28</f>
        <v>68.857613415181916</v>
      </c>
      <c r="I28">
        <f>'[6]Cumulative Stats'!D28</f>
        <v>72.25330051465653</v>
      </c>
      <c r="J28">
        <f>'[7]Cumulative Stats'!D28</f>
        <v>67.341451842479842</v>
      </c>
      <c r="K28">
        <f>'[8]Cumulative Stats'!D28</f>
        <v>74.299353249153071</v>
      </c>
      <c r="L28">
        <f>'[9]Cumulative Stats'!D28</f>
        <v>58.532720646490255</v>
      </c>
      <c r="M28">
        <f>'[10]Cumulative Stats'!D28</f>
        <v>69.586828207517854</v>
      </c>
      <c r="N28">
        <f>'[11]Cumulative Stats'!D28</f>
        <v>73.385104129897641</v>
      </c>
      <c r="O28">
        <f>'[12]Cumulative Stats'!D28</f>
        <v>63.49321266968326</v>
      </c>
      <c r="P28">
        <f>'[13]Cumulative Stats'!D28</f>
        <v>62.131623148572302</v>
      </c>
      <c r="Q28">
        <f>'[14]Cumulative Stats'!D28</f>
        <v>63.076465337697115</v>
      </c>
      <c r="R28">
        <f>'[15]Cumulative Stats'!D28</f>
        <v>75.470579516822283</v>
      </c>
      <c r="S28">
        <f>'[16]Cumulative Stats'!D28</f>
        <v>66.214442013129101</v>
      </c>
      <c r="T28">
        <f>SUM(D28:S28)</f>
        <v>1102.2434725951866</v>
      </c>
      <c r="U28" s="6"/>
      <c r="X28" s="4"/>
      <c r="AB28" s="6"/>
    </row>
    <row r="29" spans="1:29">
      <c r="D29">
        <f>'[1]Cumulative Stats'!D29</f>
        <v>0</v>
      </c>
      <c r="E29">
        <f>'[2]Cumulative Stats'!D29</f>
        <v>0</v>
      </c>
      <c r="F29">
        <f>'[3]Cumulative Stats'!D29</f>
        <v>0</v>
      </c>
      <c r="G29">
        <f>'[4]Cumulative Stats'!D29</f>
        <v>0</v>
      </c>
      <c r="H29">
        <f>'[5]Cumulative Stats'!D29</f>
        <v>0</v>
      </c>
      <c r="I29">
        <f>'[6]Cumulative Stats'!D29</f>
        <v>0</v>
      </c>
      <c r="J29">
        <f>'[7]Cumulative Stats'!D29</f>
        <v>0</v>
      </c>
      <c r="K29">
        <f>'[8]Cumulative Stats'!D29</f>
        <v>0</v>
      </c>
      <c r="L29">
        <f>'[9]Cumulative Stats'!D29</f>
        <v>0</v>
      </c>
      <c r="M29">
        <f>'[10]Cumulative Stats'!D29</f>
        <v>0</v>
      </c>
      <c r="N29">
        <f>'[11]Cumulative Stats'!D29</f>
        <v>0</v>
      </c>
      <c r="O29">
        <f>'[12]Cumulative Stats'!D29</f>
        <v>0</v>
      </c>
      <c r="P29">
        <f>'[13]Cumulative Stats'!D29</f>
        <v>0</v>
      </c>
      <c r="Q29">
        <f>'[14]Cumulative Stats'!D29</f>
        <v>0</v>
      </c>
      <c r="R29">
        <f>'[15]Cumulative Stats'!D29</f>
        <v>0</v>
      </c>
      <c r="S29">
        <f>'[16]Cumulative Stats'!D29</f>
        <v>0</v>
      </c>
      <c r="X29" s="4"/>
      <c r="AB29" s="6"/>
    </row>
    <row r="30" spans="1:29">
      <c r="A30" t="s">
        <v>20</v>
      </c>
      <c r="D30">
        <f>'[1]Cumulative Stats'!D30</f>
        <v>974</v>
      </c>
      <c r="E30">
        <f>'[2]Cumulative Stats'!D30</f>
        <v>976</v>
      </c>
      <c r="F30">
        <f>'[3]Cumulative Stats'!D30</f>
        <v>1047</v>
      </c>
      <c r="G30">
        <f>'[4]Cumulative Stats'!D30</f>
        <v>973</v>
      </c>
      <c r="H30">
        <f>'[5]Cumulative Stats'!D30</f>
        <v>1032</v>
      </c>
      <c r="I30">
        <f>'[6]Cumulative Stats'!D30</f>
        <v>980</v>
      </c>
      <c r="J30">
        <f>'[7]Cumulative Stats'!D30</f>
        <v>1040</v>
      </c>
      <c r="K30">
        <f>'[8]Cumulative Stats'!D30</f>
        <v>1092</v>
      </c>
      <c r="L30">
        <f>'[9]Cumulative Stats'!D30</f>
        <v>999</v>
      </c>
      <c r="M30">
        <f>'[10]Cumulative Stats'!D30</f>
        <v>1049</v>
      </c>
      <c r="N30">
        <f>'[11]Cumulative Stats'!D30</f>
        <v>995</v>
      </c>
      <c r="O30">
        <f>'[12]Cumulative Stats'!D30</f>
        <v>1073</v>
      </c>
      <c r="P30">
        <f>'[13]Cumulative Stats'!D30</f>
        <v>1068</v>
      </c>
      <c r="Q30">
        <f>'[14]Cumulative Stats'!D30</f>
        <v>1021</v>
      </c>
      <c r="R30">
        <f>'[15]Cumulative Stats'!D30</f>
        <v>1066</v>
      </c>
      <c r="S30">
        <f>'[16]Cumulative Stats'!D30</f>
        <v>980</v>
      </c>
      <c r="T30">
        <f>SUM(D30:S30)</f>
        <v>16365</v>
      </c>
      <c r="U30" s="6">
        <f>T30/$B$1</f>
        <v>127.8515625</v>
      </c>
      <c r="V30" s="6">
        <f>16484/128</f>
        <v>128.78125</v>
      </c>
      <c r="X30" s="4"/>
      <c r="AB30" s="6"/>
    </row>
    <row r="31" spans="1:29">
      <c r="A31" t="s">
        <v>21</v>
      </c>
      <c r="D31">
        <f>'[1]Cumulative Stats'!D31</f>
        <v>5.1221765913757702</v>
      </c>
      <c r="E31">
        <f>'[2]Cumulative Stats'!D31</f>
        <v>5.1465163934426226</v>
      </c>
      <c r="F31">
        <f>'[3]Cumulative Stats'!D31</f>
        <v>4.6685768863419295</v>
      </c>
      <c r="G31">
        <f>'[4]Cumulative Stats'!D31</f>
        <v>4.2754367934224051</v>
      </c>
      <c r="H31">
        <f>'[5]Cumulative Stats'!D31</f>
        <v>6.4718992248062017</v>
      </c>
      <c r="I31">
        <f>'[6]Cumulative Stats'!D31</f>
        <v>4.5602040816326532</v>
      </c>
      <c r="J31">
        <f>'[7]Cumulative Stats'!D31</f>
        <v>6.0798076923076927</v>
      </c>
      <c r="K31">
        <f>'[8]Cumulative Stats'!D31</f>
        <v>5.9468864468864471</v>
      </c>
      <c r="L31">
        <f>'[9]Cumulative Stats'!D31</f>
        <v>6.3173173173173174</v>
      </c>
      <c r="M31">
        <f>'[10]Cumulative Stats'!D31</f>
        <v>6.1372735938989518</v>
      </c>
      <c r="N31">
        <f>'[11]Cumulative Stats'!D31</f>
        <v>5.6944723618090451</v>
      </c>
      <c r="O31">
        <f>'[12]Cumulative Stats'!D31</f>
        <v>5.1491146318732524</v>
      </c>
      <c r="P31">
        <f>'[13]Cumulative Stats'!D31</f>
        <v>6.132022471910112</v>
      </c>
      <c r="Q31">
        <f>'[14]Cumulative Stats'!D31</f>
        <v>6.5837414299706172</v>
      </c>
      <c r="R31">
        <f>'[15]Cumulative Stats'!D31</f>
        <v>6.3292682926829267</v>
      </c>
      <c r="S31">
        <f>'[16]Cumulative Stats'!D31</f>
        <v>4.6632653061224492</v>
      </c>
      <c r="U31" s="6">
        <f>U26/U30</f>
        <v>5.5944393522761988</v>
      </c>
      <c r="V31" s="6">
        <f>V26/V30</f>
        <v>5.5456199951468088</v>
      </c>
      <c r="X31" s="4"/>
      <c r="AB31" s="6"/>
    </row>
    <row r="32" spans="1:29">
      <c r="D32">
        <f>'[1]Cumulative Stats'!D32</f>
        <v>0</v>
      </c>
      <c r="E32">
        <f>'[2]Cumulative Stats'!D32</f>
        <v>0</v>
      </c>
      <c r="F32">
        <f>'[3]Cumulative Stats'!D32</f>
        <v>0</v>
      </c>
      <c r="G32">
        <f>'[4]Cumulative Stats'!D32</f>
        <v>0</v>
      </c>
      <c r="H32">
        <f>'[5]Cumulative Stats'!D32</f>
        <v>0</v>
      </c>
      <c r="I32">
        <f>'[6]Cumulative Stats'!D32</f>
        <v>0</v>
      </c>
      <c r="J32">
        <f>'[7]Cumulative Stats'!D32</f>
        <v>0</v>
      </c>
      <c r="K32">
        <f>'[8]Cumulative Stats'!D32</f>
        <v>0</v>
      </c>
      <c r="L32">
        <f>'[9]Cumulative Stats'!D32</f>
        <v>0</v>
      </c>
      <c r="M32">
        <f>'[10]Cumulative Stats'!D32</f>
        <v>0</v>
      </c>
      <c r="N32">
        <f>'[11]Cumulative Stats'!D32</f>
        <v>0</v>
      </c>
      <c r="O32">
        <f>'[12]Cumulative Stats'!D32</f>
        <v>0</v>
      </c>
      <c r="P32">
        <f>'[13]Cumulative Stats'!D32</f>
        <v>0</v>
      </c>
      <c r="Q32">
        <f>'[14]Cumulative Stats'!D32</f>
        <v>0</v>
      </c>
      <c r="R32">
        <f>'[15]Cumulative Stats'!D32</f>
        <v>0</v>
      </c>
      <c r="S32">
        <f>'[16]Cumulative Stats'!D32</f>
        <v>0</v>
      </c>
      <c r="X32" s="4"/>
      <c r="AB32" s="6"/>
    </row>
    <row r="33" spans="1:28">
      <c r="A33" t="s">
        <v>22</v>
      </c>
      <c r="D33">
        <f>'[1]Cumulative Stats'!D33</f>
        <v>0</v>
      </c>
      <c r="E33">
        <f>'[2]Cumulative Stats'!D33</f>
        <v>0</v>
      </c>
      <c r="F33">
        <f>'[3]Cumulative Stats'!D33</f>
        <v>0</v>
      </c>
      <c r="G33">
        <f>'[4]Cumulative Stats'!D33</f>
        <v>0</v>
      </c>
      <c r="H33">
        <f>'[5]Cumulative Stats'!D33</f>
        <v>0</v>
      </c>
      <c r="I33">
        <f>'[6]Cumulative Stats'!D33</f>
        <v>0</v>
      </c>
      <c r="J33">
        <f>'[7]Cumulative Stats'!D33</f>
        <v>0</v>
      </c>
      <c r="K33">
        <f>'[8]Cumulative Stats'!D33</f>
        <v>0</v>
      </c>
      <c r="L33">
        <f>'[9]Cumulative Stats'!D33</f>
        <v>0</v>
      </c>
      <c r="M33">
        <f>'[10]Cumulative Stats'!D33</f>
        <v>0</v>
      </c>
      <c r="N33">
        <f>'[11]Cumulative Stats'!D33</f>
        <v>0</v>
      </c>
      <c r="O33">
        <f>'[12]Cumulative Stats'!D33</f>
        <v>0</v>
      </c>
      <c r="P33">
        <f>'[13]Cumulative Stats'!D33</f>
        <v>0</v>
      </c>
      <c r="Q33">
        <f>'[14]Cumulative Stats'!D33</f>
        <v>0</v>
      </c>
      <c r="R33">
        <f>'[15]Cumulative Stats'!D33</f>
        <v>0</v>
      </c>
      <c r="S33">
        <f>'[16]Cumulative Stats'!D33</f>
        <v>0</v>
      </c>
      <c r="X33" s="4"/>
      <c r="AB33" s="6"/>
    </row>
    <row r="34" spans="1:28">
      <c r="A34" t="s">
        <v>23</v>
      </c>
      <c r="D34">
        <f>'[1]Cumulative Stats'!D34</f>
        <v>7</v>
      </c>
      <c r="E34">
        <f>'[2]Cumulative Stats'!D34</f>
        <v>5</v>
      </c>
      <c r="F34">
        <f>'[3]Cumulative Stats'!D34</f>
        <v>12</v>
      </c>
      <c r="G34">
        <f>'[4]Cumulative Stats'!D34</f>
        <v>11</v>
      </c>
      <c r="H34">
        <f>'[5]Cumulative Stats'!D34</f>
        <v>8</v>
      </c>
      <c r="I34">
        <f>'[6]Cumulative Stats'!D34</f>
        <v>10</v>
      </c>
      <c r="J34">
        <f>'[7]Cumulative Stats'!D34</f>
        <v>4</v>
      </c>
      <c r="K34">
        <f>'[8]Cumulative Stats'!D34</f>
        <v>7</v>
      </c>
      <c r="L34">
        <f>'[9]Cumulative Stats'!D34</f>
        <v>3</v>
      </c>
      <c r="M34">
        <f>'[10]Cumulative Stats'!D34</f>
        <v>6</v>
      </c>
      <c r="N34">
        <f>'[11]Cumulative Stats'!D34</f>
        <v>13</v>
      </c>
      <c r="O34">
        <f>'[12]Cumulative Stats'!D34</f>
        <v>5</v>
      </c>
      <c r="P34">
        <f>'[13]Cumulative Stats'!D34</f>
        <v>10</v>
      </c>
      <c r="Q34">
        <f>'[14]Cumulative Stats'!D34</f>
        <v>2</v>
      </c>
      <c r="R34">
        <f>'[15]Cumulative Stats'!D34</f>
        <v>23</v>
      </c>
      <c r="S34">
        <f>'[16]Cumulative Stats'!D34</f>
        <v>6</v>
      </c>
      <c r="T34">
        <f>SUM(D34:S34)</f>
        <v>132</v>
      </c>
      <c r="U34" s="6">
        <f>T34/$B$1</f>
        <v>1.03125</v>
      </c>
      <c r="V34" s="6">
        <f>208/128</f>
        <v>1.625</v>
      </c>
      <c r="X34" s="4"/>
      <c r="AB34" s="6"/>
    </row>
    <row r="35" spans="1:28">
      <c r="A35" t="s">
        <v>24</v>
      </c>
      <c r="D35">
        <f>'[1]Cumulative Stats'!D35</f>
        <v>6</v>
      </c>
      <c r="E35">
        <f>'[2]Cumulative Stats'!D35</f>
        <v>30</v>
      </c>
      <c r="F35">
        <f>'[3]Cumulative Stats'!D35</f>
        <v>140</v>
      </c>
      <c r="G35">
        <f>'[4]Cumulative Stats'!D35</f>
        <v>179</v>
      </c>
      <c r="H35">
        <f>'[5]Cumulative Stats'!D35</f>
        <v>65</v>
      </c>
      <c r="I35">
        <f>'[6]Cumulative Stats'!D35</f>
        <v>58</v>
      </c>
      <c r="J35">
        <f>'[7]Cumulative Stats'!D35</f>
        <v>26</v>
      </c>
      <c r="K35">
        <f>'[8]Cumulative Stats'!D35</f>
        <v>29</v>
      </c>
      <c r="L35">
        <f>'[9]Cumulative Stats'!D35</f>
        <v>12</v>
      </c>
      <c r="M35">
        <f>'[10]Cumulative Stats'!D35</f>
        <v>16</v>
      </c>
      <c r="N35">
        <f>'[11]Cumulative Stats'!D35</f>
        <v>196</v>
      </c>
      <c r="O35">
        <f>'[12]Cumulative Stats'!D35</f>
        <v>14</v>
      </c>
      <c r="P35">
        <f>'[13]Cumulative Stats'!D35</f>
        <v>205</v>
      </c>
      <c r="Q35">
        <f>'[14]Cumulative Stats'!D35</f>
        <v>44</v>
      </c>
      <c r="R35">
        <f>'[15]Cumulative Stats'!D35</f>
        <v>314</v>
      </c>
      <c r="S35">
        <f>'[16]Cumulative Stats'!D35</f>
        <v>35</v>
      </c>
      <c r="T35">
        <f>SUM(D35:S35)</f>
        <v>1369</v>
      </c>
      <c r="U35" s="6">
        <f>T35/$B$1</f>
        <v>10.6953125</v>
      </c>
      <c r="V35" s="6">
        <f>2501/128</f>
        <v>19.5390625</v>
      </c>
      <c r="X35" s="4"/>
      <c r="AB35" s="6"/>
    </row>
    <row r="36" spans="1:28">
      <c r="A36" t="s">
        <v>25</v>
      </c>
      <c r="D36">
        <f>'[1]Cumulative Stats'!D36</f>
        <v>0</v>
      </c>
      <c r="E36">
        <f>'[2]Cumulative Stats'!D36</f>
        <v>0</v>
      </c>
      <c r="F36">
        <f>'[3]Cumulative Stats'!D36</f>
        <v>1</v>
      </c>
      <c r="G36">
        <f>'[4]Cumulative Stats'!D36</f>
        <v>1</v>
      </c>
      <c r="H36">
        <f>'[5]Cumulative Stats'!D36</f>
        <v>0</v>
      </c>
      <c r="I36">
        <f>'[6]Cumulative Stats'!D36</f>
        <v>1</v>
      </c>
      <c r="J36">
        <f>'[7]Cumulative Stats'!D36</f>
        <v>0</v>
      </c>
      <c r="K36">
        <f>'[8]Cumulative Stats'!D36</f>
        <v>1</v>
      </c>
      <c r="L36">
        <f>'[9]Cumulative Stats'!D36</f>
        <v>0</v>
      </c>
      <c r="M36">
        <f>'[10]Cumulative Stats'!D36</f>
        <v>0</v>
      </c>
      <c r="N36">
        <f>'[11]Cumulative Stats'!D36</f>
        <v>2</v>
      </c>
      <c r="O36">
        <f>'[12]Cumulative Stats'!D36</f>
        <v>0</v>
      </c>
      <c r="P36">
        <f>'[13]Cumulative Stats'!D36</f>
        <v>1</v>
      </c>
      <c r="Q36">
        <f>'[14]Cumulative Stats'!D36</f>
        <v>1</v>
      </c>
      <c r="R36">
        <f>'[15]Cumulative Stats'!D36</f>
        <v>4</v>
      </c>
      <c r="S36">
        <f>'[16]Cumulative Stats'!D36</f>
        <v>1</v>
      </c>
      <c r="T36">
        <f>SUM(D36:S36)</f>
        <v>13</v>
      </c>
      <c r="U36" s="6">
        <f>T36/$B$1</f>
        <v>0.1015625</v>
      </c>
      <c r="V36" s="6">
        <f>19/128</f>
        <v>0.1484375</v>
      </c>
      <c r="X36" s="4"/>
      <c r="AB36" s="6"/>
    </row>
    <row r="37" spans="1:28">
      <c r="D37">
        <f>'[1]Cumulative Stats'!D37</f>
        <v>0</v>
      </c>
      <c r="E37">
        <f>'[2]Cumulative Stats'!D37</f>
        <v>0</v>
      </c>
      <c r="F37">
        <f>'[3]Cumulative Stats'!D37</f>
        <v>0</v>
      </c>
      <c r="G37">
        <f>'[4]Cumulative Stats'!D37</f>
        <v>0</v>
      </c>
      <c r="H37">
        <f>'[5]Cumulative Stats'!D37</f>
        <v>0</v>
      </c>
      <c r="I37">
        <f>'[6]Cumulative Stats'!D37</f>
        <v>0</v>
      </c>
      <c r="J37">
        <f>'[7]Cumulative Stats'!D37</f>
        <v>0</v>
      </c>
      <c r="K37">
        <f>'[8]Cumulative Stats'!D37</f>
        <v>0</v>
      </c>
      <c r="L37">
        <f>'[9]Cumulative Stats'!D37</f>
        <v>0</v>
      </c>
      <c r="M37">
        <f>'[10]Cumulative Stats'!D37</f>
        <v>0</v>
      </c>
      <c r="N37">
        <f>'[11]Cumulative Stats'!D37</f>
        <v>0</v>
      </c>
      <c r="O37">
        <f>'[12]Cumulative Stats'!D37</f>
        <v>0</v>
      </c>
      <c r="P37">
        <f>'[13]Cumulative Stats'!D37</f>
        <v>0</v>
      </c>
      <c r="Q37">
        <f>'[14]Cumulative Stats'!D37</f>
        <v>0</v>
      </c>
      <c r="R37">
        <f>'[15]Cumulative Stats'!D37</f>
        <v>0</v>
      </c>
      <c r="S37">
        <f>'[16]Cumulative Stats'!D37</f>
        <v>0</v>
      </c>
      <c r="X37" s="4"/>
      <c r="AB37" s="6"/>
    </row>
    <row r="38" spans="1:28">
      <c r="A38" t="s">
        <v>26</v>
      </c>
      <c r="D38">
        <f>'[1]Cumulative Stats'!D38</f>
        <v>103</v>
      </c>
      <c r="E38">
        <f>'[2]Cumulative Stats'!D38</f>
        <v>88</v>
      </c>
      <c r="F38">
        <f>'[3]Cumulative Stats'!D38</f>
        <v>98</v>
      </c>
      <c r="G38">
        <f>'[4]Cumulative Stats'!D38</f>
        <v>117</v>
      </c>
      <c r="H38">
        <f>'[5]Cumulative Stats'!D38</f>
        <v>72</v>
      </c>
      <c r="I38">
        <f>'[6]Cumulative Stats'!D38</f>
        <v>97</v>
      </c>
      <c r="J38">
        <f>'[7]Cumulative Stats'!D38</f>
        <v>79</v>
      </c>
      <c r="K38">
        <f>'[8]Cumulative Stats'!D38</f>
        <v>59</v>
      </c>
      <c r="L38">
        <f>'[9]Cumulative Stats'!D38</f>
        <v>78</v>
      </c>
      <c r="M38">
        <f>'[10]Cumulative Stats'!D38</f>
        <v>80</v>
      </c>
      <c r="N38">
        <f>'[11]Cumulative Stats'!D38</f>
        <v>84</v>
      </c>
      <c r="O38">
        <f>'[12]Cumulative Stats'!D38</f>
        <v>84</v>
      </c>
      <c r="P38">
        <f>'[13]Cumulative Stats'!D38</f>
        <v>63</v>
      </c>
      <c r="Q38">
        <f>'[14]Cumulative Stats'!D38</f>
        <v>76</v>
      </c>
      <c r="R38">
        <f>'[15]Cumulative Stats'!D38</f>
        <v>78</v>
      </c>
      <c r="S38">
        <f>'[16]Cumulative Stats'!D38</f>
        <v>100</v>
      </c>
      <c r="T38">
        <f>SUM(D38:S38)</f>
        <v>1356</v>
      </c>
      <c r="U38" s="6">
        <f>T38/$B$1</f>
        <v>10.59375</v>
      </c>
      <c r="V38" s="6">
        <f>1076/128</f>
        <v>8.40625</v>
      </c>
      <c r="X38" s="4"/>
      <c r="AB38" s="6"/>
    </row>
    <row r="39" spans="1:28">
      <c r="A39" t="s">
        <v>27</v>
      </c>
      <c r="D39">
        <f>'[1]Cumulative Stats'!D39</f>
        <v>4657</v>
      </c>
      <c r="E39">
        <f>'[2]Cumulative Stats'!D39</f>
        <v>3720</v>
      </c>
      <c r="F39">
        <f>'[3]Cumulative Stats'!D39</f>
        <v>4560</v>
      </c>
      <c r="G39">
        <f>'[4]Cumulative Stats'!D39</f>
        <v>5084</v>
      </c>
      <c r="H39">
        <f>'[5]Cumulative Stats'!D39</f>
        <v>2843</v>
      </c>
      <c r="I39">
        <f>'[6]Cumulative Stats'!D39</f>
        <v>4433</v>
      </c>
      <c r="J39">
        <f>'[7]Cumulative Stats'!D39</f>
        <v>3448</v>
      </c>
      <c r="K39">
        <f>'[8]Cumulative Stats'!D39</f>
        <v>2783</v>
      </c>
      <c r="L39">
        <f>'[9]Cumulative Stats'!D39</f>
        <v>3424</v>
      </c>
      <c r="M39">
        <f>'[10]Cumulative Stats'!D39</f>
        <v>3494</v>
      </c>
      <c r="N39">
        <f>'[11]Cumulative Stats'!D39</f>
        <v>3675</v>
      </c>
      <c r="O39">
        <f>'[12]Cumulative Stats'!D39</f>
        <v>3958</v>
      </c>
      <c r="P39">
        <f>'[13]Cumulative Stats'!D39</f>
        <v>2812</v>
      </c>
      <c r="Q39">
        <f>'[14]Cumulative Stats'!D39</f>
        <v>3240</v>
      </c>
      <c r="R39">
        <f>'[15]Cumulative Stats'!D39</f>
        <v>3304</v>
      </c>
      <c r="S39">
        <f>'[16]Cumulative Stats'!D39</f>
        <v>4784</v>
      </c>
      <c r="T39">
        <f>SUM(D39:S39)</f>
        <v>60219</v>
      </c>
      <c r="U39" s="6">
        <f>T39/$B$1</f>
        <v>470.4609375</v>
      </c>
      <c r="V39" s="6">
        <f>48673/128</f>
        <v>380.2578125</v>
      </c>
      <c r="X39" s="4"/>
      <c r="AB39" s="6"/>
    </row>
    <row r="40" spans="1:28">
      <c r="A40" t="s">
        <v>28</v>
      </c>
      <c r="D40">
        <f>'[1]Cumulative Stats'!D40</f>
        <v>45.213592233009706</v>
      </c>
      <c r="E40">
        <f>'[2]Cumulative Stats'!D40</f>
        <v>42.272727272727273</v>
      </c>
      <c r="F40">
        <f>'[3]Cumulative Stats'!D40</f>
        <v>46.530612244897959</v>
      </c>
      <c r="G40">
        <f>'[4]Cumulative Stats'!D40</f>
        <v>43.452991452991455</v>
      </c>
      <c r="H40">
        <f>'[5]Cumulative Stats'!D40</f>
        <v>39.486111111111114</v>
      </c>
      <c r="I40">
        <f>'[6]Cumulative Stats'!D40</f>
        <v>45.701030927835049</v>
      </c>
      <c r="J40">
        <f>'[7]Cumulative Stats'!D40</f>
        <v>43.645569620253163</v>
      </c>
      <c r="K40">
        <f>'[8]Cumulative Stats'!D40</f>
        <v>47.16949152542373</v>
      </c>
      <c r="L40">
        <f>'[9]Cumulative Stats'!D40</f>
        <v>43.897435897435898</v>
      </c>
      <c r="M40">
        <f>'[10]Cumulative Stats'!D40</f>
        <v>43.674999999999997</v>
      </c>
      <c r="N40">
        <f>'[11]Cumulative Stats'!D40</f>
        <v>43.75</v>
      </c>
      <c r="O40">
        <f>'[12]Cumulative Stats'!D40</f>
        <v>47.11904761904762</v>
      </c>
      <c r="P40">
        <f>'[13]Cumulative Stats'!D40</f>
        <v>44.634920634920633</v>
      </c>
      <c r="Q40">
        <f>'[14]Cumulative Stats'!D40</f>
        <v>42.631578947368418</v>
      </c>
      <c r="R40">
        <f>'[15]Cumulative Stats'!D40</f>
        <v>42.358974358974358</v>
      </c>
      <c r="S40">
        <f>'[16]Cumulative Stats'!D40</f>
        <v>47.84</v>
      </c>
      <c r="U40" s="6">
        <f>U39/U38</f>
        <v>44.409292035398231</v>
      </c>
      <c r="V40" s="6">
        <f>V39/V38</f>
        <v>45.235130111524164</v>
      </c>
      <c r="X40" s="4"/>
      <c r="AB40" s="6"/>
    </row>
    <row r="41" spans="1:28">
      <c r="D41">
        <f>'[1]Cumulative Stats'!D41</f>
        <v>0</v>
      </c>
      <c r="E41">
        <f>'[2]Cumulative Stats'!D41</f>
        <v>0</v>
      </c>
      <c r="F41">
        <f>'[3]Cumulative Stats'!D41</f>
        <v>0</v>
      </c>
      <c r="G41">
        <f>'[4]Cumulative Stats'!D41</f>
        <v>0</v>
      </c>
      <c r="H41">
        <f>'[5]Cumulative Stats'!D41</f>
        <v>0</v>
      </c>
      <c r="I41">
        <f>'[6]Cumulative Stats'!D41</f>
        <v>0</v>
      </c>
      <c r="J41">
        <f>'[7]Cumulative Stats'!D41</f>
        <v>0</v>
      </c>
      <c r="K41">
        <f>'[8]Cumulative Stats'!D41</f>
        <v>0</v>
      </c>
      <c r="L41">
        <f>'[9]Cumulative Stats'!D41</f>
        <v>0</v>
      </c>
      <c r="M41">
        <f>'[10]Cumulative Stats'!D41</f>
        <v>0</v>
      </c>
      <c r="N41">
        <f>'[11]Cumulative Stats'!D41</f>
        <v>0</v>
      </c>
      <c r="O41">
        <f>'[12]Cumulative Stats'!D41</f>
        <v>0</v>
      </c>
      <c r="P41">
        <f>'[13]Cumulative Stats'!D41</f>
        <v>0</v>
      </c>
      <c r="Q41">
        <f>'[14]Cumulative Stats'!D41</f>
        <v>0</v>
      </c>
      <c r="R41">
        <f>'[15]Cumulative Stats'!D41</f>
        <v>0</v>
      </c>
      <c r="S41">
        <f>'[16]Cumulative Stats'!D41</f>
        <v>0</v>
      </c>
      <c r="X41" s="4"/>
      <c r="AB41" s="6"/>
    </row>
    <row r="42" spans="1:28">
      <c r="A42" t="s">
        <v>29</v>
      </c>
      <c r="D42">
        <f>'[1]Cumulative Stats'!D42</f>
        <v>24</v>
      </c>
      <c r="E42">
        <f>'[2]Cumulative Stats'!D42</f>
        <v>33</v>
      </c>
      <c r="F42">
        <f>'[3]Cumulative Stats'!D42</f>
        <v>43</v>
      </c>
      <c r="G42">
        <f>'[4]Cumulative Stats'!D42</f>
        <v>52</v>
      </c>
      <c r="H42">
        <f>'[5]Cumulative Stats'!D42</f>
        <v>40</v>
      </c>
      <c r="I42">
        <f>'[6]Cumulative Stats'!D42</f>
        <v>22</v>
      </c>
      <c r="J42">
        <f>'[7]Cumulative Stats'!D42</f>
        <v>33</v>
      </c>
      <c r="K42">
        <f>'[8]Cumulative Stats'!D42</f>
        <v>39</v>
      </c>
      <c r="L42">
        <f>'[9]Cumulative Stats'!D42</f>
        <v>44</v>
      </c>
      <c r="M42">
        <f>'[10]Cumulative Stats'!D42</f>
        <v>66</v>
      </c>
      <c r="N42">
        <f>'[11]Cumulative Stats'!D42</f>
        <v>29</v>
      </c>
      <c r="O42">
        <f>'[12]Cumulative Stats'!D42</f>
        <v>50</v>
      </c>
      <c r="P42">
        <f>'[13]Cumulative Stats'!D42</f>
        <v>54</v>
      </c>
      <c r="Q42">
        <f>'[14]Cumulative Stats'!D42</f>
        <v>28</v>
      </c>
      <c r="R42">
        <f>'[15]Cumulative Stats'!D42</f>
        <v>42</v>
      </c>
      <c r="S42">
        <f>'[16]Cumulative Stats'!D42</f>
        <v>26</v>
      </c>
      <c r="T42">
        <f>SUM(D42:S42)</f>
        <v>625</v>
      </c>
      <c r="U42" s="6">
        <f>T42/$B$1</f>
        <v>4.8828125</v>
      </c>
      <c r="V42" s="6">
        <f>454/128</f>
        <v>3.546875</v>
      </c>
    </row>
    <row r="43" spans="1:28">
      <c r="A43" t="s">
        <v>30</v>
      </c>
      <c r="D43">
        <f>'[1]Cumulative Stats'!D43</f>
        <v>268</v>
      </c>
      <c r="E43">
        <f>'[2]Cumulative Stats'!D43</f>
        <v>336</v>
      </c>
      <c r="F43">
        <f>'[3]Cumulative Stats'!D43</f>
        <v>282</v>
      </c>
      <c r="G43">
        <f>'[4]Cumulative Stats'!D43</f>
        <v>527</v>
      </c>
      <c r="H43">
        <f>'[5]Cumulative Stats'!D43</f>
        <v>278</v>
      </c>
      <c r="I43">
        <f>'[6]Cumulative Stats'!D43</f>
        <v>256</v>
      </c>
      <c r="J43">
        <f>'[7]Cumulative Stats'!D43</f>
        <v>229</v>
      </c>
      <c r="K43">
        <f>'[8]Cumulative Stats'!D43</f>
        <v>328</v>
      </c>
      <c r="L43">
        <f>'[9]Cumulative Stats'!D43</f>
        <v>270</v>
      </c>
      <c r="M43">
        <f>'[10]Cumulative Stats'!D43</f>
        <v>674</v>
      </c>
      <c r="N43">
        <f>'[11]Cumulative Stats'!D43</f>
        <v>240</v>
      </c>
      <c r="O43">
        <f>'[12]Cumulative Stats'!D43</f>
        <v>284</v>
      </c>
      <c r="P43">
        <f>'[13]Cumulative Stats'!D43</f>
        <v>452</v>
      </c>
      <c r="Q43">
        <f>'[14]Cumulative Stats'!D43</f>
        <v>206</v>
      </c>
      <c r="R43">
        <f>'[15]Cumulative Stats'!D43</f>
        <v>281</v>
      </c>
      <c r="S43">
        <f>'[16]Cumulative Stats'!D43</f>
        <v>102</v>
      </c>
      <c r="T43">
        <f>SUM(D43:S43)</f>
        <v>5013</v>
      </c>
      <c r="U43" s="6">
        <f>T43/$B$1</f>
        <v>39.1640625</v>
      </c>
      <c r="V43" s="6">
        <f>3223/128</f>
        <v>25.1796875</v>
      </c>
    </row>
    <row r="44" spans="1:28">
      <c r="A44" t="s">
        <v>31</v>
      </c>
      <c r="D44">
        <f>'[1]Cumulative Stats'!D44</f>
        <v>11.166666666666666</v>
      </c>
      <c r="E44">
        <f>'[2]Cumulative Stats'!D44</f>
        <v>10.181818181818182</v>
      </c>
      <c r="F44">
        <f>'[3]Cumulative Stats'!D44</f>
        <v>6.558139534883721</v>
      </c>
      <c r="G44">
        <f>'[4]Cumulative Stats'!D44</f>
        <v>10.134615384615385</v>
      </c>
      <c r="H44">
        <f>'[5]Cumulative Stats'!D44</f>
        <v>6.95</v>
      </c>
      <c r="I44">
        <f>'[6]Cumulative Stats'!D44</f>
        <v>11.636363636363637</v>
      </c>
      <c r="J44">
        <f>'[7]Cumulative Stats'!D44</f>
        <v>6.9393939393939394</v>
      </c>
      <c r="K44">
        <f>'[8]Cumulative Stats'!D44</f>
        <v>8.4102564102564106</v>
      </c>
      <c r="L44">
        <f>'[9]Cumulative Stats'!D44</f>
        <v>6.1363636363636367</v>
      </c>
      <c r="M44">
        <f>'[10]Cumulative Stats'!D44</f>
        <v>10.212121212121213</v>
      </c>
      <c r="N44">
        <f>'[11]Cumulative Stats'!D44</f>
        <v>8.2758620689655178</v>
      </c>
      <c r="O44">
        <f>'[12]Cumulative Stats'!D44</f>
        <v>5.68</v>
      </c>
      <c r="P44">
        <f>'[13]Cumulative Stats'!D44</f>
        <v>8.3703703703703702</v>
      </c>
      <c r="Q44">
        <f>'[14]Cumulative Stats'!D44</f>
        <v>7.3571428571428568</v>
      </c>
      <c r="R44">
        <f>'[15]Cumulative Stats'!D44</f>
        <v>6.6904761904761907</v>
      </c>
      <c r="S44">
        <f>'[16]Cumulative Stats'!D44</f>
        <v>3.9230769230769229</v>
      </c>
      <c r="U44" s="6">
        <f>U43/U42</f>
        <v>8.0207999999999995</v>
      </c>
      <c r="V44" s="6">
        <f>V43/V42</f>
        <v>7.0991189427312777</v>
      </c>
    </row>
    <row r="45" spans="1:28">
      <c r="A45" t="s">
        <v>32</v>
      </c>
      <c r="D45">
        <f>'[1]Cumulative Stats'!D45</f>
        <v>0</v>
      </c>
      <c r="E45">
        <f>'[2]Cumulative Stats'!D45</f>
        <v>1</v>
      </c>
      <c r="F45">
        <f>'[3]Cumulative Stats'!D45</f>
        <v>0</v>
      </c>
      <c r="G45">
        <f>'[4]Cumulative Stats'!D45</f>
        <v>2</v>
      </c>
      <c r="H45">
        <f>'[5]Cumulative Stats'!D45</f>
        <v>0</v>
      </c>
      <c r="I45">
        <f>'[6]Cumulative Stats'!D45</f>
        <v>1</v>
      </c>
      <c r="J45">
        <f>'[7]Cumulative Stats'!D45</f>
        <v>0</v>
      </c>
      <c r="K45">
        <f>'[8]Cumulative Stats'!D45</f>
        <v>0</v>
      </c>
      <c r="L45">
        <f>'[9]Cumulative Stats'!D45</f>
        <v>0</v>
      </c>
      <c r="M45">
        <f>'[10]Cumulative Stats'!D45</f>
        <v>3</v>
      </c>
      <c r="N45">
        <f>'[11]Cumulative Stats'!D45</f>
        <v>0</v>
      </c>
      <c r="O45">
        <f>'[12]Cumulative Stats'!D45</f>
        <v>0</v>
      </c>
      <c r="P45">
        <f>'[13]Cumulative Stats'!D45</f>
        <v>0</v>
      </c>
      <c r="Q45">
        <f>'[14]Cumulative Stats'!D45</f>
        <v>0</v>
      </c>
      <c r="R45">
        <f>'[15]Cumulative Stats'!D45</f>
        <v>0</v>
      </c>
      <c r="S45">
        <f>'[16]Cumulative Stats'!D45</f>
        <v>0</v>
      </c>
      <c r="T45">
        <f>SUM(D45:S45)</f>
        <v>7</v>
      </c>
      <c r="U45" s="3">
        <f>T45/$B$1</f>
        <v>5.46875E-2</v>
      </c>
      <c r="V45" s="3">
        <f>3/128</f>
        <v>2.34375E-2</v>
      </c>
    </row>
    <row r="46" spans="1:28">
      <c r="D46">
        <f>'[1]Cumulative Stats'!D46</f>
        <v>0</v>
      </c>
      <c r="E46">
        <f>'[2]Cumulative Stats'!D46</f>
        <v>0</v>
      </c>
      <c r="F46">
        <f>'[3]Cumulative Stats'!D46</f>
        <v>0</v>
      </c>
      <c r="G46">
        <f>'[4]Cumulative Stats'!D46</f>
        <v>0</v>
      </c>
      <c r="H46">
        <f>'[5]Cumulative Stats'!D46</f>
        <v>0</v>
      </c>
      <c r="I46">
        <f>'[6]Cumulative Stats'!D46</f>
        <v>0</v>
      </c>
      <c r="J46">
        <f>'[7]Cumulative Stats'!D46</f>
        <v>0</v>
      </c>
      <c r="K46">
        <f>'[8]Cumulative Stats'!D46</f>
        <v>0</v>
      </c>
      <c r="L46">
        <f>'[9]Cumulative Stats'!D46</f>
        <v>0</v>
      </c>
      <c r="M46">
        <f>'[10]Cumulative Stats'!D46</f>
        <v>0</v>
      </c>
      <c r="N46">
        <f>'[11]Cumulative Stats'!D46</f>
        <v>0</v>
      </c>
      <c r="O46">
        <f>'[12]Cumulative Stats'!D46</f>
        <v>0</v>
      </c>
      <c r="P46">
        <f>'[13]Cumulative Stats'!D46</f>
        <v>0</v>
      </c>
      <c r="Q46">
        <f>'[14]Cumulative Stats'!D46</f>
        <v>0</v>
      </c>
      <c r="R46">
        <f>'[15]Cumulative Stats'!D46</f>
        <v>0</v>
      </c>
      <c r="S46">
        <f>'[16]Cumulative Stats'!D46</f>
        <v>0</v>
      </c>
    </row>
    <row r="47" spans="1:28">
      <c r="A47" t="s">
        <v>33</v>
      </c>
      <c r="D47">
        <f>'[1]Cumulative Stats'!D47</f>
        <v>39</v>
      </c>
      <c r="E47">
        <f>'[2]Cumulative Stats'!D47</f>
        <v>27</v>
      </c>
      <c r="F47">
        <f>'[3]Cumulative Stats'!D47</f>
        <v>31</v>
      </c>
      <c r="G47">
        <f>'[4]Cumulative Stats'!D47</f>
        <v>25</v>
      </c>
      <c r="H47">
        <f>'[5]Cumulative Stats'!D47</f>
        <v>17</v>
      </c>
      <c r="I47">
        <f>'[6]Cumulative Stats'!D47</f>
        <v>28</v>
      </c>
      <c r="J47">
        <f>'[7]Cumulative Stats'!D47</f>
        <v>31</v>
      </c>
      <c r="K47">
        <f>'[8]Cumulative Stats'!D47</f>
        <v>36</v>
      </c>
      <c r="L47">
        <f>'[9]Cumulative Stats'!D47</f>
        <v>26</v>
      </c>
      <c r="M47">
        <f>'[10]Cumulative Stats'!D47</f>
        <v>24</v>
      </c>
      <c r="N47">
        <f>'[11]Cumulative Stats'!D47</f>
        <v>28</v>
      </c>
      <c r="O47">
        <f>'[12]Cumulative Stats'!D47</f>
        <v>17</v>
      </c>
      <c r="P47">
        <f>'[13]Cumulative Stats'!D47</f>
        <v>25</v>
      </c>
      <c r="Q47">
        <f>'[14]Cumulative Stats'!D47</f>
        <v>27</v>
      </c>
      <c r="R47">
        <f>'[15]Cumulative Stats'!D47</f>
        <v>37</v>
      </c>
      <c r="S47">
        <f>'[16]Cumulative Stats'!D47</f>
        <v>35</v>
      </c>
      <c r="T47">
        <f>SUM(D47:S47)</f>
        <v>453</v>
      </c>
      <c r="U47" s="6">
        <f>T47/$B$1</f>
        <v>3.5390625</v>
      </c>
      <c r="V47" s="6">
        <f>442/128</f>
        <v>3.453125</v>
      </c>
    </row>
    <row r="48" spans="1:28">
      <c r="A48" t="s">
        <v>30</v>
      </c>
      <c r="D48">
        <f>'[1]Cumulative Stats'!D48</f>
        <v>830</v>
      </c>
      <c r="E48">
        <f>'[2]Cumulative Stats'!D48</f>
        <v>612</v>
      </c>
      <c r="F48">
        <f>'[3]Cumulative Stats'!D48</f>
        <v>576</v>
      </c>
      <c r="G48">
        <f>'[4]Cumulative Stats'!D48</f>
        <v>791</v>
      </c>
      <c r="H48">
        <f>'[5]Cumulative Stats'!D48</f>
        <v>309</v>
      </c>
      <c r="I48">
        <f>'[6]Cumulative Stats'!D48</f>
        <v>740</v>
      </c>
      <c r="J48">
        <f>'[7]Cumulative Stats'!D48</f>
        <v>547</v>
      </c>
      <c r="K48">
        <f>'[8]Cumulative Stats'!D48</f>
        <v>880</v>
      </c>
      <c r="L48">
        <f>'[9]Cumulative Stats'!D48</f>
        <v>556</v>
      </c>
      <c r="M48">
        <f>'[10]Cumulative Stats'!D48</f>
        <v>517</v>
      </c>
      <c r="N48">
        <f>'[11]Cumulative Stats'!D48</f>
        <v>674</v>
      </c>
      <c r="O48">
        <f>'[12]Cumulative Stats'!D48</f>
        <v>413</v>
      </c>
      <c r="P48">
        <f>'[13]Cumulative Stats'!D48</f>
        <v>510</v>
      </c>
      <c r="Q48">
        <f>'[14]Cumulative Stats'!D48</f>
        <v>527</v>
      </c>
      <c r="R48">
        <f>'[15]Cumulative Stats'!D48</f>
        <v>657</v>
      </c>
      <c r="S48">
        <f>'[16]Cumulative Stats'!D48</f>
        <v>797</v>
      </c>
      <c r="T48">
        <f>SUM(D48:S48)</f>
        <v>9936</v>
      </c>
      <c r="U48" s="6">
        <f>T48/$B$1</f>
        <v>77.625</v>
      </c>
      <c r="V48" s="6">
        <f>9905/128</f>
        <v>77.3828125</v>
      </c>
    </row>
    <row r="49" spans="1:24">
      <c r="A49" t="s">
        <v>31</v>
      </c>
      <c r="D49">
        <f>'[1]Cumulative Stats'!D49</f>
        <v>21.282051282051281</v>
      </c>
      <c r="E49">
        <f>'[2]Cumulative Stats'!D49</f>
        <v>22.666666666666668</v>
      </c>
      <c r="F49">
        <f>'[3]Cumulative Stats'!D49</f>
        <v>18.580645161290324</v>
      </c>
      <c r="G49">
        <f>'[4]Cumulative Stats'!D49</f>
        <v>31.64</v>
      </c>
      <c r="H49">
        <f>'[5]Cumulative Stats'!D49</f>
        <v>18.176470588235293</v>
      </c>
      <c r="I49">
        <f>'[6]Cumulative Stats'!D49</f>
        <v>26.428571428571427</v>
      </c>
      <c r="J49">
        <f>'[7]Cumulative Stats'!D49</f>
        <v>17.64516129032258</v>
      </c>
      <c r="K49">
        <f>'[8]Cumulative Stats'!D49</f>
        <v>24.444444444444443</v>
      </c>
      <c r="L49">
        <f>'[9]Cumulative Stats'!D49</f>
        <v>21.384615384615383</v>
      </c>
      <c r="M49">
        <f>'[10]Cumulative Stats'!D49</f>
        <v>21.541666666666668</v>
      </c>
      <c r="N49">
        <f>'[11]Cumulative Stats'!D49</f>
        <v>24.071428571428573</v>
      </c>
      <c r="O49">
        <f>'[12]Cumulative Stats'!D49</f>
        <v>24.294117647058822</v>
      </c>
      <c r="P49">
        <f>'[13]Cumulative Stats'!D49</f>
        <v>20.399999999999999</v>
      </c>
      <c r="Q49">
        <f>'[14]Cumulative Stats'!D49</f>
        <v>19.518518518518519</v>
      </c>
      <c r="R49">
        <f>'[15]Cumulative Stats'!D49</f>
        <v>17.756756756756758</v>
      </c>
      <c r="S49">
        <f>'[16]Cumulative Stats'!D49</f>
        <v>22.771428571428572</v>
      </c>
      <c r="U49" s="6">
        <f>U48/U47</f>
        <v>21.933774834437084</v>
      </c>
      <c r="V49" s="6">
        <f>V48/V47</f>
        <v>22.409502262443439</v>
      </c>
    </row>
    <row r="50" spans="1:24">
      <c r="A50" t="s">
        <v>32</v>
      </c>
      <c r="D50">
        <f>'[1]Cumulative Stats'!D50</f>
        <v>0</v>
      </c>
      <c r="E50">
        <f>'[2]Cumulative Stats'!D50</f>
        <v>0</v>
      </c>
      <c r="F50">
        <f>'[3]Cumulative Stats'!D50</f>
        <v>0</v>
      </c>
      <c r="G50">
        <f>'[4]Cumulative Stats'!D50</f>
        <v>2</v>
      </c>
      <c r="H50">
        <f>'[5]Cumulative Stats'!D50</f>
        <v>0</v>
      </c>
      <c r="I50">
        <f>'[6]Cumulative Stats'!D50</f>
        <v>2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0</v>
      </c>
      <c r="P50">
        <f>'[13]Cumulative Stats'!D50</f>
        <v>0</v>
      </c>
      <c r="Q50">
        <f>'[14]Cumulative Stats'!D50</f>
        <v>0</v>
      </c>
      <c r="R50">
        <f>'[15]Cumulative Stats'!D50</f>
        <v>0</v>
      </c>
      <c r="S50">
        <f>'[16]Cumulative Stats'!D50</f>
        <v>1</v>
      </c>
      <c r="T50">
        <f>SUM(D50:S50)</f>
        <v>5</v>
      </c>
      <c r="U50" s="3">
        <f>T50/$B$1</f>
        <v>3.90625E-2</v>
      </c>
      <c r="V50" s="3">
        <f>3/128</f>
        <v>2.34375E-2</v>
      </c>
    </row>
    <row r="51" spans="1:24">
      <c r="D51">
        <f>'[1]Cumulative Stats'!D51</f>
        <v>0</v>
      </c>
      <c r="E51">
        <f>'[2]Cumulative Stats'!D51</f>
        <v>0</v>
      </c>
      <c r="F51">
        <f>'[3]Cumulative Stats'!D51</f>
        <v>0</v>
      </c>
      <c r="G51">
        <f>'[4]Cumulative Stats'!D51</f>
        <v>0</v>
      </c>
      <c r="H51">
        <f>'[5]Cumulative Stats'!D51</f>
        <v>0</v>
      </c>
      <c r="I51">
        <f>'[6]Cumulative Stats'!D51</f>
        <v>0</v>
      </c>
      <c r="J51">
        <f>'[7]Cumulative Stats'!D51</f>
        <v>0</v>
      </c>
      <c r="K51">
        <f>'[8]Cumulative Stats'!D51</f>
        <v>0</v>
      </c>
      <c r="L51">
        <f>'[9]Cumulative Stats'!D51</f>
        <v>0</v>
      </c>
      <c r="M51">
        <f>'[10]Cumulative Stats'!D51</f>
        <v>0</v>
      </c>
      <c r="N51">
        <f>'[11]Cumulative Stats'!D51</f>
        <v>0</v>
      </c>
      <c r="O51">
        <f>'[12]Cumulative Stats'!D51</f>
        <v>0</v>
      </c>
      <c r="P51">
        <f>'[13]Cumulative Stats'!D51</f>
        <v>0</v>
      </c>
      <c r="Q51">
        <f>'[14]Cumulative Stats'!D51</f>
        <v>0</v>
      </c>
      <c r="R51">
        <f>'[15]Cumulative Stats'!D51</f>
        <v>0</v>
      </c>
      <c r="S51">
        <f>'[16]Cumulative Stats'!D51</f>
        <v>0</v>
      </c>
    </row>
    <row r="52" spans="1:24">
      <c r="A52" t="s">
        <v>34</v>
      </c>
      <c r="D52">
        <f>'[1]Cumulative Stats'!D52</f>
        <v>154</v>
      </c>
      <c r="E52">
        <f>'[2]Cumulative Stats'!D52</f>
        <v>130</v>
      </c>
      <c r="F52">
        <f>'[3]Cumulative Stats'!D52</f>
        <v>106</v>
      </c>
      <c r="G52">
        <f>'[4]Cumulative Stats'!D52</f>
        <v>108</v>
      </c>
      <c r="H52">
        <f>'[5]Cumulative Stats'!D52</f>
        <v>113</v>
      </c>
      <c r="I52">
        <f>'[6]Cumulative Stats'!D52</f>
        <v>130</v>
      </c>
      <c r="J52">
        <f>'[7]Cumulative Stats'!D52</f>
        <v>125</v>
      </c>
      <c r="K52">
        <f>'[8]Cumulative Stats'!D52</f>
        <v>154</v>
      </c>
      <c r="L52">
        <f>'[9]Cumulative Stats'!D52</f>
        <v>109</v>
      </c>
      <c r="M52">
        <f>'[10]Cumulative Stats'!D52</f>
        <v>147</v>
      </c>
      <c r="N52">
        <f>'[11]Cumulative Stats'!D52</f>
        <v>122</v>
      </c>
      <c r="O52">
        <f>'[12]Cumulative Stats'!D52</f>
        <v>103</v>
      </c>
      <c r="P52">
        <f>'[13]Cumulative Stats'!D52</f>
        <v>120</v>
      </c>
      <c r="Q52">
        <f>'[14]Cumulative Stats'!D52</f>
        <v>122</v>
      </c>
      <c r="R52">
        <f>'[15]Cumulative Stats'!D52</f>
        <v>162</v>
      </c>
      <c r="S52">
        <f>'[16]Cumulative Stats'!D52</f>
        <v>131</v>
      </c>
      <c r="T52">
        <f>SUM(D52:S52)</f>
        <v>2036</v>
      </c>
      <c r="U52" s="6">
        <f>T52/$B$1</f>
        <v>15.90625</v>
      </c>
      <c r="V52" s="6">
        <f>1729/128</f>
        <v>13.5078125</v>
      </c>
    </row>
    <row r="53" spans="1:24">
      <c r="A53" t="s">
        <v>35</v>
      </c>
      <c r="D53">
        <f>'[1]Cumulative Stats'!D53</f>
        <v>1371</v>
      </c>
      <c r="E53">
        <f>'[2]Cumulative Stats'!D53</f>
        <v>1137</v>
      </c>
      <c r="F53">
        <f>'[3]Cumulative Stats'!D53</f>
        <v>862</v>
      </c>
      <c r="G53">
        <f>'[4]Cumulative Stats'!D53</f>
        <v>934</v>
      </c>
      <c r="H53">
        <f>'[5]Cumulative Stats'!D53</f>
        <v>1000</v>
      </c>
      <c r="I53">
        <f>'[6]Cumulative Stats'!D53</f>
        <v>1103</v>
      </c>
      <c r="J53">
        <f>'[7]Cumulative Stats'!D53</f>
        <v>1060</v>
      </c>
      <c r="K53">
        <f>'[8]Cumulative Stats'!D53</f>
        <v>1324</v>
      </c>
      <c r="L53">
        <f>'[9]Cumulative Stats'!D53</f>
        <v>977</v>
      </c>
      <c r="M53">
        <f>'[10]Cumulative Stats'!D53</f>
        <v>1268</v>
      </c>
      <c r="N53">
        <f>'[11]Cumulative Stats'!D53</f>
        <v>1020</v>
      </c>
      <c r="O53">
        <f>'[12]Cumulative Stats'!D53</f>
        <v>898</v>
      </c>
      <c r="P53">
        <f>'[13]Cumulative Stats'!D53</f>
        <v>1079</v>
      </c>
      <c r="Q53">
        <f>'[14]Cumulative Stats'!D53</f>
        <v>927</v>
      </c>
      <c r="R53">
        <f>'[15]Cumulative Stats'!D53</f>
        <v>1358</v>
      </c>
      <c r="S53">
        <f>'[16]Cumulative Stats'!D53</f>
        <v>1136</v>
      </c>
      <c r="T53">
        <f>SUM(D53:S53)</f>
        <v>17454</v>
      </c>
      <c r="U53" s="6">
        <f>T53/$B$1</f>
        <v>136.359375</v>
      </c>
      <c r="V53" s="6">
        <f>14440/128</f>
        <v>112.8125</v>
      </c>
    </row>
    <row r="54" spans="1:24">
      <c r="D54">
        <f>'[1]Cumulative Stats'!D54</f>
        <v>0</v>
      </c>
      <c r="E54">
        <f>'[2]Cumulative Stats'!D54</f>
        <v>0</v>
      </c>
      <c r="F54">
        <f>'[3]Cumulative Stats'!D54</f>
        <v>0</v>
      </c>
      <c r="G54">
        <f>'[4]Cumulative Stats'!D54</f>
        <v>0</v>
      </c>
      <c r="H54">
        <f>'[5]Cumulative Stats'!D54</f>
        <v>0</v>
      </c>
      <c r="I54">
        <f>'[6]Cumulative Stats'!D54</f>
        <v>0</v>
      </c>
      <c r="J54">
        <f>'[7]Cumulative Stats'!D54</f>
        <v>0</v>
      </c>
      <c r="K54">
        <f>'[8]Cumulative Stats'!D54</f>
        <v>0</v>
      </c>
      <c r="L54">
        <f>'[9]Cumulative Stats'!D54</f>
        <v>0</v>
      </c>
      <c r="M54">
        <f>'[10]Cumulative Stats'!D54</f>
        <v>0</v>
      </c>
      <c r="N54">
        <f>'[11]Cumulative Stats'!D54</f>
        <v>0</v>
      </c>
      <c r="O54">
        <f>'[12]Cumulative Stats'!D54</f>
        <v>0</v>
      </c>
      <c r="P54">
        <f>'[13]Cumulative Stats'!D54</f>
        <v>0</v>
      </c>
      <c r="Q54">
        <f>'[14]Cumulative Stats'!D54</f>
        <v>0</v>
      </c>
      <c r="R54">
        <f>'[15]Cumulative Stats'!D54</f>
        <v>0</v>
      </c>
      <c r="S54">
        <f>'[16]Cumulative Stats'!D54</f>
        <v>0</v>
      </c>
    </row>
    <row r="55" spans="1:24">
      <c r="A55" t="s">
        <v>36</v>
      </c>
      <c r="D55">
        <f>'[1]Cumulative Stats'!D55</f>
        <v>31</v>
      </c>
      <c r="E55">
        <f>'[2]Cumulative Stats'!D55</f>
        <v>24</v>
      </c>
      <c r="F55">
        <f>'[3]Cumulative Stats'!D55</f>
        <v>27</v>
      </c>
      <c r="G55">
        <f>'[4]Cumulative Stats'!D55</f>
        <v>20</v>
      </c>
      <c r="H55">
        <f>'[5]Cumulative Stats'!D55</f>
        <v>15</v>
      </c>
      <c r="I55">
        <f>'[6]Cumulative Stats'!D55</f>
        <v>16</v>
      </c>
      <c r="J55">
        <f>'[7]Cumulative Stats'!D55</f>
        <v>22</v>
      </c>
      <c r="K55">
        <f>'[8]Cumulative Stats'!D55</f>
        <v>18</v>
      </c>
      <c r="L55">
        <f>'[9]Cumulative Stats'!D55</f>
        <v>41</v>
      </c>
      <c r="M55">
        <f>'[10]Cumulative Stats'!D55</f>
        <v>17</v>
      </c>
      <c r="N55">
        <f>'[11]Cumulative Stats'!D55</f>
        <v>35</v>
      </c>
      <c r="O55">
        <f>'[12]Cumulative Stats'!D55</f>
        <v>23</v>
      </c>
      <c r="P55">
        <f>'[13]Cumulative Stats'!D55</f>
        <v>27</v>
      </c>
      <c r="Q55">
        <f>'[14]Cumulative Stats'!D55</f>
        <v>26</v>
      </c>
      <c r="R55">
        <f>'[15]Cumulative Stats'!D55</f>
        <v>25</v>
      </c>
      <c r="S55">
        <f>'[16]Cumulative Stats'!D55</f>
        <v>35</v>
      </c>
      <c r="T55">
        <f>SUM(D55:S55)</f>
        <v>402</v>
      </c>
      <c r="U55" s="6">
        <f>T55/$B$1</f>
        <v>3.140625</v>
      </c>
      <c r="V55" s="6">
        <f>316/128</f>
        <v>2.46875</v>
      </c>
    </row>
    <row r="56" spans="1:24">
      <c r="A56" t="s">
        <v>82</v>
      </c>
      <c r="D56">
        <f>'[1]Cumulative Stats'!D56</f>
        <v>13</v>
      </c>
      <c r="E56">
        <f>'[2]Cumulative Stats'!D56</f>
        <v>14</v>
      </c>
      <c r="F56">
        <f>'[3]Cumulative Stats'!D56</f>
        <v>20</v>
      </c>
      <c r="G56">
        <f>'[4]Cumulative Stats'!D56</f>
        <v>6</v>
      </c>
      <c r="H56">
        <f>'[5]Cumulative Stats'!D56</f>
        <v>9</v>
      </c>
      <c r="I56">
        <f>'[6]Cumulative Stats'!D56</f>
        <v>10</v>
      </c>
      <c r="J56">
        <f>'[7]Cumulative Stats'!D56</f>
        <v>11</v>
      </c>
      <c r="K56">
        <f>'[8]Cumulative Stats'!D56</f>
        <v>6</v>
      </c>
      <c r="L56">
        <f>'[9]Cumulative Stats'!D56</f>
        <v>17</v>
      </c>
      <c r="M56">
        <f>'[10]Cumulative Stats'!D56</f>
        <v>7</v>
      </c>
      <c r="N56">
        <f>'[11]Cumulative Stats'!D56</f>
        <v>9</v>
      </c>
      <c r="O56">
        <f>'[12]Cumulative Stats'!D56</f>
        <v>13</v>
      </c>
      <c r="P56">
        <f>'[13]Cumulative Stats'!D56</f>
        <v>11</v>
      </c>
      <c r="Q56">
        <f>'[14]Cumulative Stats'!D56</f>
        <v>10</v>
      </c>
      <c r="R56">
        <f>'[15]Cumulative Stats'!D56</f>
        <v>9</v>
      </c>
      <c r="S56">
        <f>'[16]Cumulative Stats'!D56</f>
        <v>19</v>
      </c>
      <c r="T56">
        <f>SUM(D56:S56)</f>
        <v>184</v>
      </c>
      <c r="U56" s="6">
        <f>T56/$B$1</f>
        <v>1.4375</v>
      </c>
      <c r="V56" s="6">
        <f>156/128</f>
        <v>1.21875</v>
      </c>
      <c r="X56" s="6"/>
    </row>
    <row r="57" spans="1:24">
      <c r="D57">
        <f>'[1]Cumulative Stats'!D57</f>
        <v>0</v>
      </c>
      <c r="E57">
        <f>'[2]Cumulative Stats'!D57</f>
        <v>0</v>
      </c>
      <c r="F57">
        <f>'[3]Cumulative Stats'!D57</f>
        <v>0</v>
      </c>
      <c r="G57">
        <f>'[4]Cumulative Stats'!D57</f>
        <v>0</v>
      </c>
      <c r="H57">
        <f>'[5]Cumulative Stats'!D57</f>
        <v>0</v>
      </c>
      <c r="I57">
        <f>'[6]Cumulative Stats'!D57</f>
        <v>0</v>
      </c>
      <c r="J57">
        <f>'[7]Cumulative Stats'!D57</f>
        <v>0</v>
      </c>
      <c r="K57">
        <f>'[8]Cumulative Stats'!D57</f>
        <v>0</v>
      </c>
      <c r="L57">
        <f>'[9]Cumulative Stats'!D57</f>
        <v>0</v>
      </c>
      <c r="M57">
        <f>'[10]Cumulative Stats'!D57</f>
        <v>0</v>
      </c>
      <c r="N57">
        <f>'[11]Cumulative Stats'!D57</f>
        <v>0</v>
      </c>
      <c r="O57">
        <f>'[12]Cumulative Stats'!D57</f>
        <v>0</v>
      </c>
      <c r="P57">
        <f>'[13]Cumulative Stats'!D57</f>
        <v>0</v>
      </c>
      <c r="Q57">
        <f>'[14]Cumulative Stats'!D57</f>
        <v>0</v>
      </c>
      <c r="R57">
        <f>'[15]Cumulative Stats'!D57</f>
        <v>0</v>
      </c>
      <c r="S57">
        <f>'[16]Cumulative Stats'!D57</f>
        <v>0</v>
      </c>
    </row>
    <row r="58" spans="1:24">
      <c r="A58" t="s">
        <v>37</v>
      </c>
      <c r="D58">
        <f>'[1]Cumulative Stats'!D58</f>
        <v>256</v>
      </c>
      <c r="E58">
        <f>'[2]Cumulative Stats'!D58</f>
        <v>230</v>
      </c>
      <c r="F58">
        <f>'[3]Cumulative Stats'!D58</f>
        <v>273</v>
      </c>
      <c r="G58">
        <f>'[4]Cumulative Stats'!D58</f>
        <v>258</v>
      </c>
      <c r="H58">
        <f>'[5]Cumulative Stats'!D58</f>
        <v>417</v>
      </c>
      <c r="I58">
        <f>'[6]Cumulative Stats'!D58</f>
        <v>269</v>
      </c>
      <c r="J58">
        <f>'[7]Cumulative Stats'!D58</f>
        <v>400</v>
      </c>
      <c r="K58">
        <f>'[8]Cumulative Stats'!D58</f>
        <v>460</v>
      </c>
      <c r="L58">
        <f>'[9]Cumulative Stats'!D58</f>
        <v>414</v>
      </c>
      <c r="M58">
        <f>'[10]Cumulative Stats'!D58</f>
        <v>466</v>
      </c>
      <c r="N58">
        <f>'[11]Cumulative Stats'!D58</f>
        <v>323</v>
      </c>
      <c r="O58">
        <f>'[12]Cumulative Stats'!D58</f>
        <v>356</v>
      </c>
      <c r="P58">
        <f>'[13]Cumulative Stats'!D58</f>
        <v>456</v>
      </c>
      <c r="Q58">
        <f>'[14]Cumulative Stats'!D58</f>
        <v>440</v>
      </c>
      <c r="R58">
        <f>'[15]Cumulative Stats'!D58</f>
        <v>479</v>
      </c>
      <c r="S58">
        <f>'[16]Cumulative Stats'!D58</f>
        <v>299</v>
      </c>
      <c r="T58">
        <f t="shared" ref="T58:T68" si="4">SUM(D58:S58)</f>
        <v>5796</v>
      </c>
      <c r="U58" s="6">
        <f t="shared" ref="U58:U68" si="5">T58/$B$1</f>
        <v>45.28125</v>
      </c>
      <c r="V58" s="6">
        <f>6106/128</f>
        <v>47.703125</v>
      </c>
    </row>
    <row r="59" spans="1:24">
      <c r="A59" t="s">
        <v>38</v>
      </c>
      <c r="D59">
        <f>'[1]Cumulative Stats'!D59</f>
        <v>27</v>
      </c>
      <c r="E59">
        <f>'[2]Cumulative Stats'!D59</f>
        <v>21</v>
      </c>
      <c r="F59">
        <f>'[3]Cumulative Stats'!D59</f>
        <v>29</v>
      </c>
      <c r="G59">
        <f>'[4]Cumulative Stats'!D59</f>
        <v>27</v>
      </c>
      <c r="H59">
        <f>'[5]Cumulative Stats'!D59</f>
        <v>48</v>
      </c>
      <c r="I59">
        <f>'[6]Cumulative Stats'!D59</f>
        <v>26</v>
      </c>
      <c r="J59">
        <f>'[7]Cumulative Stats'!D59</f>
        <v>43</v>
      </c>
      <c r="K59">
        <f>'[8]Cumulative Stats'!D59</f>
        <v>53</v>
      </c>
      <c r="L59">
        <f>'[9]Cumulative Stats'!D59</f>
        <v>45</v>
      </c>
      <c r="M59">
        <f>'[10]Cumulative Stats'!D59</f>
        <v>52</v>
      </c>
      <c r="N59">
        <f>'[11]Cumulative Stats'!D59</f>
        <v>40</v>
      </c>
      <c r="O59">
        <f>'[12]Cumulative Stats'!D59</f>
        <v>36</v>
      </c>
      <c r="P59">
        <f>'[13]Cumulative Stats'!D59</f>
        <v>52</v>
      </c>
      <c r="Q59">
        <f>'[14]Cumulative Stats'!D59</f>
        <v>55</v>
      </c>
      <c r="R59">
        <f>'[15]Cumulative Stats'!D59</f>
        <v>57</v>
      </c>
      <c r="S59">
        <f>'[16]Cumulative Stats'!D59</f>
        <v>34</v>
      </c>
      <c r="T59">
        <f t="shared" si="4"/>
        <v>645</v>
      </c>
      <c r="U59" s="6">
        <f t="shared" si="5"/>
        <v>5.0390625</v>
      </c>
      <c r="V59" s="6">
        <f>701/128</f>
        <v>5.4765625</v>
      </c>
    </row>
    <row r="60" spans="1:24">
      <c r="A60" t="s">
        <v>39</v>
      </c>
      <c r="D60">
        <f>'[1]Cumulative Stats'!D60</f>
        <v>7</v>
      </c>
      <c r="E60">
        <f>'[2]Cumulative Stats'!D60</f>
        <v>5</v>
      </c>
      <c r="F60">
        <f>'[3]Cumulative Stats'!D60</f>
        <v>14</v>
      </c>
      <c r="G60">
        <f>'[4]Cumulative Stats'!D60</f>
        <v>7</v>
      </c>
      <c r="H60">
        <f>'[5]Cumulative Stats'!D60</f>
        <v>19</v>
      </c>
      <c r="I60">
        <f>'[6]Cumulative Stats'!D60</f>
        <v>11</v>
      </c>
      <c r="J60">
        <f>'[7]Cumulative Stats'!D60</f>
        <v>14</v>
      </c>
      <c r="K60">
        <f>'[8]Cumulative Stats'!D60</f>
        <v>16</v>
      </c>
      <c r="L60">
        <f>'[9]Cumulative Stats'!D60</f>
        <v>23</v>
      </c>
      <c r="M60">
        <f>'[10]Cumulative Stats'!D60</f>
        <v>20</v>
      </c>
      <c r="N60">
        <f>'[11]Cumulative Stats'!D60</f>
        <v>11</v>
      </c>
      <c r="O60">
        <f>'[12]Cumulative Stats'!D60</f>
        <v>12</v>
      </c>
      <c r="P60">
        <f>'[13]Cumulative Stats'!D60</f>
        <v>19</v>
      </c>
      <c r="Q60">
        <f>'[14]Cumulative Stats'!D60</f>
        <v>16</v>
      </c>
      <c r="R60">
        <f>'[15]Cumulative Stats'!D60</f>
        <v>19</v>
      </c>
      <c r="S60">
        <f>'[16]Cumulative Stats'!D60</f>
        <v>16</v>
      </c>
      <c r="T60">
        <f t="shared" si="4"/>
        <v>229</v>
      </c>
      <c r="U60" s="6">
        <f t="shared" si="5"/>
        <v>1.7890625</v>
      </c>
      <c r="V60" s="6">
        <f>239/128</f>
        <v>1.8671875</v>
      </c>
    </row>
    <row r="61" spans="1:24">
      <c r="A61" t="s">
        <v>40</v>
      </c>
      <c r="D61">
        <f>'[1]Cumulative Stats'!D61</f>
        <v>19</v>
      </c>
      <c r="E61">
        <f>'[2]Cumulative Stats'!D61</f>
        <v>13</v>
      </c>
      <c r="F61">
        <f>'[3]Cumulative Stats'!D61</f>
        <v>15</v>
      </c>
      <c r="G61">
        <f>'[4]Cumulative Stats'!D61</f>
        <v>14</v>
      </c>
      <c r="H61">
        <f>'[5]Cumulative Stats'!D61</f>
        <v>29</v>
      </c>
      <c r="I61">
        <f>'[6]Cumulative Stats'!D61</f>
        <v>11</v>
      </c>
      <c r="J61">
        <f>'[7]Cumulative Stats'!D61</f>
        <v>29</v>
      </c>
      <c r="K61">
        <f>'[8]Cumulative Stats'!D61</f>
        <v>37</v>
      </c>
      <c r="L61">
        <f>'[9]Cumulative Stats'!D61</f>
        <v>21</v>
      </c>
      <c r="M61">
        <f>'[10]Cumulative Stats'!D61</f>
        <v>27</v>
      </c>
      <c r="N61">
        <f>'[11]Cumulative Stats'!D61</f>
        <v>28</v>
      </c>
      <c r="O61">
        <f>'[12]Cumulative Stats'!D61</f>
        <v>22</v>
      </c>
      <c r="P61">
        <f>'[13]Cumulative Stats'!D61</f>
        <v>31</v>
      </c>
      <c r="Q61">
        <f>'[14]Cumulative Stats'!D61</f>
        <v>38</v>
      </c>
      <c r="R61">
        <f>'[15]Cumulative Stats'!D61</f>
        <v>34</v>
      </c>
      <c r="S61">
        <f>'[16]Cumulative Stats'!D61</f>
        <v>16</v>
      </c>
      <c r="T61">
        <f t="shared" si="4"/>
        <v>384</v>
      </c>
      <c r="U61" s="6">
        <f t="shared" si="5"/>
        <v>3</v>
      </c>
      <c r="V61" s="6">
        <f>421/128</f>
        <v>3.2890625</v>
      </c>
    </row>
    <row r="62" spans="1:24">
      <c r="A62" t="s">
        <v>41</v>
      </c>
      <c r="D62">
        <f>'[1]Cumulative Stats'!D62</f>
        <v>1</v>
      </c>
      <c r="E62">
        <f>'[2]Cumulative Stats'!D62</f>
        <v>3</v>
      </c>
      <c r="F62">
        <f>'[3]Cumulative Stats'!D62</f>
        <v>0</v>
      </c>
      <c r="G62">
        <f>'[4]Cumulative Stats'!D62</f>
        <v>6</v>
      </c>
      <c r="H62">
        <f>'[5]Cumulative Stats'!D62</f>
        <v>0</v>
      </c>
      <c r="I62">
        <f>'[6]Cumulative Stats'!D62</f>
        <v>4</v>
      </c>
      <c r="J62">
        <f>'[7]Cumulative Stats'!D62</f>
        <v>0</v>
      </c>
      <c r="K62">
        <f>'[8]Cumulative Stats'!D62</f>
        <v>0</v>
      </c>
      <c r="L62">
        <f>'[9]Cumulative Stats'!D62</f>
        <v>1</v>
      </c>
      <c r="M62">
        <f>'[10]Cumulative Stats'!D62</f>
        <v>8</v>
      </c>
      <c r="N62">
        <f>'[11]Cumulative Stats'!D62</f>
        <v>1</v>
      </c>
      <c r="O62">
        <f>'[12]Cumulative Stats'!D62</f>
        <v>2</v>
      </c>
      <c r="P62">
        <f>'[13]Cumulative Stats'!D62</f>
        <v>2</v>
      </c>
      <c r="Q62">
        <f>'[14]Cumulative Stats'!D62</f>
        <v>1</v>
      </c>
      <c r="R62">
        <f>'[15]Cumulative Stats'!D62</f>
        <v>4</v>
      </c>
      <c r="S62">
        <f>'[16]Cumulative Stats'!D62</f>
        <v>2</v>
      </c>
      <c r="T62">
        <f t="shared" si="4"/>
        <v>35</v>
      </c>
      <c r="U62" s="6">
        <f t="shared" si="5"/>
        <v>0.2734375</v>
      </c>
      <c r="V62" s="6">
        <f>41/128</f>
        <v>0.3203125</v>
      </c>
    </row>
    <row r="63" spans="1:24">
      <c r="A63" t="s">
        <v>42</v>
      </c>
      <c r="D63">
        <f>'[1]Cumulative Stats'!D63</f>
        <v>27</v>
      </c>
      <c r="E63">
        <f>'[2]Cumulative Stats'!D63</f>
        <v>20</v>
      </c>
      <c r="F63">
        <f>'[3]Cumulative Stats'!D63</f>
        <v>24</v>
      </c>
      <c r="G63">
        <f>'[4]Cumulative Stats'!D63</f>
        <v>25</v>
      </c>
      <c r="H63">
        <f>'[5]Cumulative Stats'!D63</f>
        <v>45</v>
      </c>
      <c r="I63">
        <f>'[6]Cumulative Stats'!D63</f>
        <v>26</v>
      </c>
      <c r="J63">
        <f>'[7]Cumulative Stats'!D63</f>
        <v>36</v>
      </c>
      <c r="K63">
        <f>'[8]Cumulative Stats'!D63</f>
        <v>50</v>
      </c>
      <c r="L63">
        <f>'[9]Cumulative Stats'!D63</f>
        <v>40</v>
      </c>
      <c r="M63">
        <f>'[10]Cumulative Stats'!D63</f>
        <v>50</v>
      </c>
      <c r="N63">
        <f>'[11]Cumulative Stats'!D63</f>
        <v>38</v>
      </c>
      <c r="O63">
        <f>'[12]Cumulative Stats'!D63</f>
        <v>35</v>
      </c>
      <c r="P63">
        <f>'[13]Cumulative Stats'!D63</f>
        <v>51</v>
      </c>
      <c r="Q63">
        <f>'[14]Cumulative Stats'!D63</f>
        <v>45</v>
      </c>
      <c r="R63">
        <f>'[15]Cumulative Stats'!D63</f>
        <v>54</v>
      </c>
      <c r="S63">
        <f>'[16]Cumulative Stats'!D63</f>
        <v>32</v>
      </c>
      <c r="T63">
        <f t="shared" si="4"/>
        <v>598</v>
      </c>
      <c r="U63" s="6">
        <f t="shared" si="5"/>
        <v>4.671875</v>
      </c>
      <c r="V63" s="6">
        <f>595/128</f>
        <v>4.6484375</v>
      </c>
    </row>
    <row r="64" spans="1:24">
      <c r="A64" t="s">
        <v>88</v>
      </c>
      <c r="D64">
        <f>'[1]Cumulative Stats'!D64</f>
        <v>0</v>
      </c>
      <c r="E64">
        <f>'[2]Cumulative Stats'!D64</f>
        <v>0</v>
      </c>
      <c r="F64">
        <f>'[3]Cumulative Stats'!D64</f>
        <v>0</v>
      </c>
      <c r="G64">
        <f>'[4]Cumulative Stats'!D64</f>
        <v>1</v>
      </c>
      <c r="H64">
        <f>'[5]Cumulative Stats'!D64</f>
        <v>0</v>
      </c>
      <c r="I64">
        <f>'[6]Cumulative Stats'!D64</f>
        <v>0</v>
      </c>
      <c r="J64">
        <f>'[7]Cumulative Stats'!D64</f>
        <v>2</v>
      </c>
      <c r="K64">
        <f>'[8]Cumulative Stats'!D64</f>
        <v>0</v>
      </c>
      <c r="L64">
        <f>'[9]Cumulative Stats'!D64</f>
        <v>0</v>
      </c>
      <c r="M64">
        <f>'[10]Cumulative Stats'!D64</f>
        <v>0</v>
      </c>
      <c r="N64">
        <f>'[11]Cumulative Stats'!D64</f>
        <v>0</v>
      </c>
      <c r="O64">
        <f>'[12]Cumulative Stats'!D64</f>
        <v>0</v>
      </c>
      <c r="P64">
        <f>'[13]Cumulative Stats'!D64</f>
        <v>0</v>
      </c>
      <c r="Q64">
        <f>'[14]Cumulative Stats'!D64</f>
        <v>0</v>
      </c>
      <c r="R64">
        <f>'[15]Cumulative Stats'!D64</f>
        <v>0</v>
      </c>
      <c r="S64">
        <f>'[16]Cumulative Stats'!D64</f>
        <v>0</v>
      </c>
      <c r="T64">
        <f t="shared" si="4"/>
        <v>3</v>
      </c>
      <c r="U64" s="6">
        <f t="shared" si="5"/>
        <v>2.34375E-2</v>
      </c>
      <c r="V64" s="6">
        <f>29/128</f>
        <v>0.2265625</v>
      </c>
    </row>
    <row r="65" spans="1:22">
      <c r="A65" t="s">
        <v>89</v>
      </c>
      <c r="D65">
        <f>'[1]Cumulative Stats'!D65</f>
        <v>0</v>
      </c>
      <c r="E65">
        <f>'[2]Cumulative Stats'!D65</f>
        <v>0</v>
      </c>
      <c r="F65">
        <f>'[3]Cumulative Stats'!D65</f>
        <v>0</v>
      </c>
      <c r="G65">
        <f>'[4]Cumulative Stats'!D65</f>
        <v>1</v>
      </c>
      <c r="H65">
        <f>'[5]Cumulative Stats'!D65</f>
        <v>1</v>
      </c>
      <c r="I65">
        <f>'[6]Cumulative Stats'!D65</f>
        <v>0</v>
      </c>
      <c r="J65">
        <f>'[7]Cumulative Stats'!D65</f>
        <v>2</v>
      </c>
      <c r="K65">
        <f>'[8]Cumulative Stats'!D65</f>
        <v>0</v>
      </c>
      <c r="L65">
        <f>'[9]Cumulative Stats'!D65</f>
        <v>0</v>
      </c>
      <c r="M65">
        <f>'[10]Cumulative Stats'!D65</f>
        <v>0</v>
      </c>
      <c r="N65">
        <f>'[11]Cumulative Stats'!D65</f>
        <v>0</v>
      </c>
      <c r="O65">
        <f>'[12]Cumulative Stats'!D65</f>
        <v>0</v>
      </c>
      <c r="P65">
        <f>'[13]Cumulative Stats'!D65</f>
        <v>0</v>
      </c>
      <c r="Q65">
        <f>'[14]Cumulative Stats'!D65</f>
        <v>4</v>
      </c>
      <c r="R65">
        <f>'[15]Cumulative Stats'!D65</f>
        <v>0</v>
      </c>
      <c r="S65">
        <f>'[16]Cumulative Stats'!D65</f>
        <v>0</v>
      </c>
      <c r="T65">
        <f t="shared" si="4"/>
        <v>8</v>
      </c>
      <c r="U65" s="6">
        <f t="shared" si="5"/>
        <v>6.25E-2</v>
      </c>
      <c r="V65" s="6">
        <f>65/128</f>
        <v>0.5078125</v>
      </c>
    </row>
    <row r="66" spans="1:22">
      <c r="A66" t="s">
        <v>43</v>
      </c>
      <c r="D66">
        <f>'[1]Cumulative Stats'!D66</f>
        <v>2</v>
      </c>
      <c r="E66">
        <f>'[2]Cumulative Stats'!D66</f>
        <v>0</v>
      </c>
      <c r="F66">
        <f>'[3]Cumulative Stats'!D66</f>
        <v>0</v>
      </c>
      <c r="G66">
        <f>'[4]Cumulative Stats'!D66</f>
        <v>0</v>
      </c>
      <c r="H66">
        <f>'[5]Cumulative Stats'!D66</f>
        <v>0</v>
      </c>
      <c r="I66">
        <f>'[6]Cumulative Stats'!D66</f>
        <v>0</v>
      </c>
      <c r="J66">
        <f>'[7]Cumulative Stats'!D66</f>
        <v>0</v>
      </c>
      <c r="K66">
        <f>'[8]Cumulative Stats'!D66</f>
        <v>1</v>
      </c>
      <c r="L66">
        <f>'[9]Cumulative Stats'!D66</f>
        <v>1</v>
      </c>
      <c r="M66">
        <f>'[10]Cumulative Stats'!D66</f>
        <v>1</v>
      </c>
      <c r="N66">
        <f>'[11]Cumulative Stats'!D66</f>
        <v>0</v>
      </c>
      <c r="O66">
        <f>'[12]Cumulative Stats'!D66</f>
        <v>0</v>
      </c>
      <c r="P66">
        <f>'[13]Cumulative Stats'!D66</f>
        <v>0</v>
      </c>
      <c r="Q66">
        <f>'[14]Cumulative Stats'!D66</f>
        <v>1</v>
      </c>
      <c r="R66">
        <f>'[15]Cumulative Stats'!D66</f>
        <v>1</v>
      </c>
      <c r="S66">
        <f>'[16]Cumulative Stats'!D66</f>
        <v>3</v>
      </c>
      <c r="T66">
        <f t="shared" si="4"/>
        <v>10</v>
      </c>
      <c r="U66" s="6">
        <f t="shared" si="5"/>
        <v>7.8125E-2</v>
      </c>
      <c r="V66" s="6">
        <f>7/128</f>
        <v>5.46875E-2</v>
      </c>
    </row>
    <row r="67" spans="1:22">
      <c r="A67" t="s">
        <v>44</v>
      </c>
      <c r="D67">
        <f>'[1]Cumulative Stats'!D67</f>
        <v>21</v>
      </c>
      <c r="E67">
        <f>'[2]Cumulative Stats'!D67</f>
        <v>28</v>
      </c>
      <c r="F67">
        <f>'[3]Cumulative Stats'!D67</f>
        <v>25</v>
      </c>
      <c r="G67">
        <f>'[4]Cumulative Stats'!D67</f>
        <v>23</v>
      </c>
      <c r="H67">
        <f>'[5]Cumulative Stats'!D67</f>
        <v>28</v>
      </c>
      <c r="I67">
        <f>'[6]Cumulative Stats'!D67</f>
        <v>29</v>
      </c>
      <c r="J67">
        <f>'[7]Cumulative Stats'!D67</f>
        <v>34</v>
      </c>
      <c r="K67">
        <f>'[8]Cumulative Stats'!D67</f>
        <v>30</v>
      </c>
      <c r="L67">
        <f>'[9]Cumulative Stats'!D67</f>
        <v>34</v>
      </c>
      <c r="M67">
        <f>'[10]Cumulative Stats'!D67</f>
        <v>34</v>
      </c>
      <c r="N67">
        <f>'[11]Cumulative Stats'!D67</f>
        <v>15</v>
      </c>
      <c r="O67">
        <f>'[12]Cumulative Stats'!D67</f>
        <v>35</v>
      </c>
      <c r="P67">
        <f>'[13]Cumulative Stats'!D67</f>
        <v>31</v>
      </c>
      <c r="Q67">
        <f>'[14]Cumulative Stats'!D67</f>
        <v>21</v>
      </c>
      <c r="R67">
        <f>'[15]Cumulative Stats'!D67</f>
        <v>27</v>
      </c>
      <c r="S67">
        <f>'[16]Cumulative Stats'!D67</f>
        <v>19</v>
      </c>
      <c r="T67">
        <f t="shared" si="4"/>
        <v>434</v>
      </c>
      <c r="U67" s="6">
        <f t="shared" si="5"/>
        <v>3.390625</v>
      </c>
      <c r="V67" s="6">
        <f>411/128</f>
        <v>3.2109375</v>
      </c>
    </row>
    <row r="68" spans="1:22">
      <c r="A68" t="s">
        <v>45</v>
      </c>
      <c r="D68">
        <f>'[1]Cumulative Stats'!D68</f>
        <v>30</v>
      </c>
      <c r="E68">
        <f>'[2]Cumulative Stats'!D68</f>
        <v>39</v>
      </c>
      <c r="F68">
        <f>'[3]Cumulative Stats'!D68</f>
        <v>40</v>
      </c>
      <c r="G68">
        <f>'[4]Cumulative Stats'!D68</f>
        <v>33</v>
      </c>
      <c r="H68">
        <f>'[5]Cumulative Stats'!D68</f>
        <v>34</v>
      </c>
      <c r="I68">
        <f>'[6]Cumulative Stats'!D68</f>
        <v>34</v>
      </c>
      <c r="J68">
        <f>'[7]Cumulative Stats'!D68</f>
        <v>40</v>
      </c>
      <c r="K68">
        <f>'[8]Cumulative Stats'!D68</f>
        <v>41</v>
      </c>
      <c r="L68">
        <f>'[9]Cumulative Stats'!D68</f>
        <v>39</v>
      </c>
      <c r="M68">
        <f>'[10]Cumulative Stats'!D68</f>
        <v>38</v>
      </c>
      <c r="N68">
        <f>'[11]Cumulative Stats'!D68</f>
        <v>25</v>
      </c>
      <c r="O68">
        <f>'[12]Cumulative Stats'!D68</f>
        <v>39</v>
      </c>
      <c r="P68">
        <f>'[13]Cumulative Stats'!D68</f>
        <v>40</v>
      </c>
      <c r="Q68">
        <f>'[14]Cumulative Stats'!D68</f>
        <v>30</v>
      </c>
      <c r="R68">
        <f>'[15]Cumulative Stats'!D68</f>
        <v>35</v>
      </c>
      <c r="S68">
        <f>'[16]Cumulative Stats'!D68</f>
        <v>26</v>
      </c>
      <c r="T68">
        <f t="shared" si="4"/>
        <v>563</v>
      </c>
      <c r="U68" s="6">
        <f t="shared" si="5"/>
        <v>4.3984375</v>
      </c>
      <c r="V68" s="6">
        <f>503/128</f>
        <v>3.9296875</v>
      </c>
    </row>
    <row r="69" spans="1:22">
      <c r="A69" t="s">
        <v>46</v>
      </c>
      <c r="D69">
        <f>'[1]Cumulative Stats'!D69</f>
        <v>70</v>
      </c>
      <c r="E69">
        <f>'[2]Cumulative Stats'!D69</f>
        <v>71.794871794871796</v>
      </c>
      <c r="F69">
        <f>'[3]Cumulative Stats'!D69</f>
        <v>62.5</v>
      </c>
      <c r="G69">
        <f>'[4]Cumulative Stats'!D69</f>
        <v>69.696969696969703</v>
      </c>
      <c r="H69">
        <f>'[5]Cumulative Stats'!D69</f>
        <v>82.35294117647058</v>
      </c>
      <c r="I69">
        <f>'[6]Cumulative Stats'!D69</f>
        <v>85.294117647058826</v>
      </c>
      <c r="J69">
        <f>'[7]Cumulative Stats'!D69</f>
        <v>85</v>
      </c>
      <c r="K69">
        <f>'[8]Cumulative Stats'!D69</f>
        <v>73.170731707317074</v>
      </c>
      <c r="L69">
        <f>'[9]Cumulative Stats'!D69</f>
        <v>87.179487179487182</v>
      </c>
      <c r="M69">
        <f>'[10]Cumulative Stats'!D69</f>
        <v>89.473684210526315</v>
      </c>
      <c r="N69">
        <f>'[11]Cumulative Stats'!D69</f>
        <v>60</v>
      </c>
      <c r="O69">
        <f>'[12]Cumulative Stats'!D69</f>
        <v>89.743589743589752</v>
      </c>
      <c r="P69">
        <f>'[13]Cumulative Stats'!D69</f>
        <v>77.5</v>
      </c>
      <c r="Q69">
        <f>'[14]Cumulative Stats'!D69</f>
        <v>70</v>
      </c>
      <c r="R69">
        <f>'[15]Cumulative Stats'!D69</f>
        <v>77.142857142857153</v>
      </c>
      <c r="S69">
        <f>'[16]Cumulative Stats'!D69</f>
        <v>73.076923076923066</v>
      </c>
      <c r="U69" s="6">
        <f>U67/U68*100</f>
        <v>77.087033747779756</v>
      </c>
      <c r="V69" s="6">
        <f>V67/V68*100</f>
        <v>81.709741550695824</v>
      </c>
    </row>
    <row r="70" spans="1:22">
      <c r="A70" t="s">
        <v>47</v>
      </c>
      <c r="D70" t="str">
        <f>'[1]Cumulative Stats'!D70</f>
        <v>28:23</v>
      </c>
      <c r="E70" t="str">
        <f>'[2]Cumulative Stats'!D70</f>
        <v>27:10</v>
      </c>
      <c r="F70" t="str">
        <f>'[3]Cumulative Stats'!D70</f>
        <v>30:05</v>
      </c>
      <c r="G70" t="str">
        <f>'[4]Cumulative Stats'!D70</f>
        <v>29:08</v>
      </c>
      <c r="H70" t="str">
        <f>'[5]Cumulative Stats'!D70</f>
        <v>29:49</v>
      </c>
      <c r="I70" t="str">
        <f>'[6]Cumulative Stats'!D70</f>
        <v>27:43</v>
      </c>
      <c r="J70" t="str">
        <f>'[7]Cumulative Stats'!D70</f>
        <v>30:14</v>
      </c>
      <c r="K70" t="str">
        <f>'[8]Cumulative Stats'!D70</f>
        <v>33:21</v>
      </c>
      <c r="L70" t="str">
        <f>'[9]Cumulative Stats'!D70</f>
        <v>30:09</v>
      </c>
      <c r="M70" t="str">
        <f>'[10]Cumulative Stats'!D70</f>
        <v>32:25</v>
      </c>
      <c r="N70" t="str">
        <f>'[11]Cumulative Stats'!D70</f>
        <v>28:59</v>
      </c>
      <c r="O70" t="str">
        <f>'[12]Cumulative Stats'!D70</f>
        <v>30:39</v>
      </c>
      <c r="P70" t="str">
        <f>'[13]Cumulative Stats'!D70</f>
        <v>33:02</v>
      </c>
      <c r="Q70" t="str">
        <f>'[14]Cumulative Stats'!D70</f>
        <v>29:39</v>
      </c>
      <c r="R70" t="str">
        <f>'[15]Cumulative Stats'!D70</f>
        <v>30:20</v>
      </c>
      <c r="S70" t="str">
        <f>'[16]Cumulative Stats'!D70</f>
        <v>29:58</v>
      </c>
    </row>
    <row r="71" spans="1:22">
      <c r="A71" t="s">
        <v>87</v>
      </c>
      <c r="D71">
        <f>'[1]Cumulative Stats'!D71</f>
        <v>0</v>
      </c>
      <c r="E71">
        <f>'[2]Cumulative Stats'!D71</f>
        <v>0</v>
      </c>
      <c r="F71">
        <f>'[3]Cumulative Stats'!D71</f>
        <v>0</v>
      </c>
      <c r="G71">
        <f>'[4]Cumulative Stats'!D71</f>
        <v>0</v>
      </c>
      <c r="H71">
        <f>'[5]Cumulative Stats'!D71</f>
        <v>0</v>
      </c>
      <c r="I71">
        <f>'[6]Cumulative Stats'!D71</f>
        <v>0</v>
      </c>
      <c r="J71">
        <f>'[7]Cumulative Stats'!D71</f>
        <v>0</v>
      </c>
      <c r="K71">
        <f>'[8]Cumulative Stats'!D71</f>
        <v>0</v>
      </c>
      <c r="L71">
        <f>'[9]Cumulative Stats'!D71</f>
        <v>0</v>
      </c>
      <c r="M71">
        <f>'[10]Cumulative Stats'!D71</f>
        <v>0</v>
      </c>
      <c r="N71">
        <f>'[11]Cumulative Stats'!D71</f>
        <v>0</v>
      </c>
      <c r="O71">
        <f>'[12]Cumulative Stats'!D71</f>
        <v>0</v>
      </c>
      <c r="P71">
        <f>'[13]Cumulative Stats'!D71</f>
        <v>0</v>
      </c>
      <c r="Q71">
        <f>'[14]Cumulative Stats'!D71</f>
        <v>0</v>
      </c>
      <c r="R71">
        <f>'[15]Cumulative Stats'!D71</f>
        <v>0</v>
      </c>
      <c r="S71">
        <f>'[16]Cumulative Stats'!D71</f>
        <v>0</v>
      </c>
    </row>
  </sheetData>
  <sortState xmlns:xlrd2="http://schemas.microsoft.com/office/spreadsheetml/2017/richdata2" ref="W6:AB21">
    <sortCondition descending="1" ref="AB6:AB20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29</xdr:col>
                    <xdr:colOff>28575</xdr:colOff>
                    <xdr:row>4</xdr:row>
                    <xdr:rowOff>0</xdr:rowOff>
                  </from>
                  <to>
                    <xdr:col>30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30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29</xdr:col>
                    <xdr:colOff>314325</xdr:colOff>
                    <xdr:row>16</xdr:row>
                    <xdr:rowOff>76200</xdr:rowOff>
                  </from>
                  <to>
                    <xdr:col>29</xdr:col>
                    <xdr:colOff>342900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PassingYards">
                <anchor moveWithCells="1" sizeWithCells="1">
                  <from>
                    <xdr:col>29</xdr:col>
                    <xdr:colOff>28575</xdr:colOff>
                    <xdr:row>16</xdr:row>
                    <xdr:rowOff>47625</xdr:rowOff>
                  </from>
                  <to>
                    <xdr:col>30</xdr:col>
                    <xdr:colOff>142875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7619-6ACB-874A-8204-00F1245017FF}">
  <sheetPr codeName="Sheet10"/>
  <dimension ref="A1:AD30"/>
  <sheetViews>
    <sheetView zoomScale="125" zoomScaleNormal="125" workbookViewId="0">
      <selection activeCell="C4" sqref="C4"/>
    </sheetView>
  </sheetViews>
  <sheetFormatPr defaultColWidth="11.42578125" defaultRowHeight="12.75"/>
  <cols>
    <col min="1" max="1" width="14" customWidth="1"/>
    <col min="2" max="2" width="7.140625" customWidth="1"/>
    <col min="3" max="3" width="4.85546875" customWidth="1"/>
    <col min="4" max="4" width="5.140625" customWidth="1"/>
    <col min="5" max="5" width="6.140625" customWidth="1"/>
    <col min="6" max="6" width="6.42578125" customWidth="1"/>
    <col min="7" max="7" width="4.140625" customWidth="1"/>
    <col min="8" max="8" width="5.7109375" customWidth="1"/>
    <col min="9" max="9" width="5.42578125" customWidth="1"/>
    <col min="10" max="10" width="5" customWidth="1"/>
    <col min="11" max="11" width="4.42578125" customWidth="1"/>
    <col min="12" max="12" width="6.42578125" customWidth="1"/>
    <col min="13" max="13" width="4.85546875" customWidth="1"/>
    <col min="14" max="14" width="5.7109375" customWidth="1"/>
    <col min="15" max="15" width="5.28515625" customWidth="1"/>
    <col min="16" max="16" width="4.28515625" customWidth="1"/>
    <col min="17" max="18" width="5.140625" customWidth="1"/>
    <col min="20" max="20" width="15.42578125" customWidth="1"/>
    <col min="21" max="21" width="9.28515625" customWidth="1"/>
    <col min="22" max="22" width="9.85546875" customWidth="1"/>
    <col min="23" max="23" width="9" customWidth="1"/>
    <col min="24" max="24" width="9.28515625" customWidth="1"/>
    <col min="25" max="25" width="16" customWidth="1"/>
    <col min="26" max="26" width="15.42578125" customWidth="1"/>
    <col min="27" max="27" width="9.28515625" customWidth="1"/>
    <col min="28" max="28" width="9.85546875" customWidth="1"/>
    <col min="29" max="29" width="9" customWidth="1"/>
    <col min="30" max="30" width="9.28515625" customWidth="1"/>
  </cols>
  <sheetData>
    <row r="1" spans="1:30">
      <c r="A1" s="1" t="s">
        <v>154</v>
      </c>
      <c r="T1" s="1" t="s">
        <v>155</v>
      </c>
    </row>
    <row r="3" spans="1:30">
      <c r="A3" s="1" t="s">
        <v>141</v>
      </c>
      <c r="B3" s="1"/>
      <c r="C3" s="1">
        <v>17</v>
      </c>
      <c r="T3" s="1" t="s">
        <v>142</v>
      </c>
      <c r="W3" s="38">
        <f>+C3</f>
        <v>17</v>
      </c>
    </row>
    <row r="5" spans="1:30">
      <c r="A5" s="1"/>
      <c r="B5" s="1"/>
      <c r="C5" s="4"/>
      <c r="D5" s="4"/>
      <c r="E5" s="9" t="s">
        <v>143</v>
      </c>
      <c r="F5" s="4" t="s">
        <v>144</v>
      </c>
      <c r="G5" s="4"/>
      <c r="H5" s="4"/>
      <c r="I5" s="4" t="s">
        <v>145</v>
      </c>
      <c r="J5" s="4" t="s">
        <v>146</v>
      </c>
      <c r="K5" s="4" t="s">
        <v>143</v>
      </c>
      <c r="L5" s="4" t="s">
        <v>48</v>
      </c>
      <c r="M5" s="4"/>
      <c r="N5" s="4"/>
      <c r="Q5" s="4"/>
      <c r="R5" s="4"/>
      <c r="U5" s="4" t="s">
        <v>79</v>
      </c>
      <c r="V5" s="4" t="s">
        <v>79</v>
      </c>
      <c r="AA5" s="4" t="s">
        <v>79</v>
      </c>
      <c r="AB5" s="4" t="s">
        <v>79</v>
      </c>
    </row>
    <row r="6" spans="1:30">
      <c r="A6" s="1" t="s">
        <v>49</v>
      </c>
      <c r="B6" s="1" t="s">
        <v>147</v>
      </c>
      <c r="C6" s="4" t="s">
        <v>50</v>
      </c>
      <c r="D6" s="4" t="s">
        <v>51</v>
      </c>
      <c r="E6" s="9" t="s">
        <v>51</v>
      </c>
      <c r="F6" s="4" t="s">
        <v>52</v>
      </c>
      <c r="G6" s="4" t="s">
        <v>53</v>
      </c>
      <c r="H6" s="4" t="s">
        <v>54</v>
      </c>
      <c r="I6" s="10" t="s">
        <v>148</v>
      </c>
      <c r="J6" s="4" t="s">
        <v>53</v>
      </c>
      <c r="K6" s="4" t="s">
        <v>55</v>
      </c>
      <c r="L6" s="4" t="s">
        <v>56</v>
      </c>
      <c r="M6" s="4" t="s">
        <v>149</v>
      </c>
      <c r="N6" s="4" t="s">
        <v>57</v>
      </c>
      <c r="O6" s="4" t="s">
        <v>150</v>
      </c>
      <c r="P6" s="4"/>
      <c r="Q6" s="4"/>
      <c r="R6" s="4"/>
      <c r="T6" s="38" t="s">
        <v>119</v>
      </c>
      <c r="U6" s="4" t="s">
        <v>120</v>
      </c>
      <c r="V6" s="4" t="s">
        <v>121</v>
      </c>
      <c r="W6" s="4" t="s">
        <v>122</v>
      </c>
      <c r="X6" s="4" t="s">
        <v>123</v>
      </c>
      <c r="Z6" s="1" t="s">
        <v>124</v>
      </c>
      <c r="AA6" s="4" t="s">
        <v>120</v>
      </c>
      <c r="AB6" s="4" t="s">
        <v>121</v>
      </c>
      <c r="AC6" s="4" t="s">
        <v>122</v>
      </c>
      <c r="AD6" s="4" t="s">
        <v>123</v>
      </c>
    </row>
    <row r="7" spans="1:30">
      <c r="A7" t="str">
        <f>+Passing!A3</f>
        <v>Wilson</v>
      </c>
      <c r="B7" t="str">
        <f>+Passing!B3</f>
        <v>SEA</v>
      </c>
      <c r="C7" s="40">
        <f>+Passing!C3</f>
        <v>494</v>
      </c>
      <c r="D7" s="40">
        <f>+Passing!D3</f>
        <v>354</v>
      </c>
      <c r="E7" s="41">
        <f>+Passing!E3</f>
        <v>71.659919028340084</v>
      </c>
      <c r="F7" s="42">
        <f>+Passing!F3</f>
        <v>4591</v>
      </c>
      <c r="G7" s="40">
        <f>+Passing!G3</f>
        <v>38</v>
      </c>
      <c r="H7" s="40">
        <f>+Passing!H3</f>
        <v>93</v>
      </c>
      <c r="I7" s="40">
        <f>+Passing!I3</f>
        <v>2</v>
      </c>
      <c r="J7" s="41">
        <f>+Passing!J3</f>
        <v>7.6923076923076925</v>
      </c>
      <c r="K7" s="41">
        <f>+Passing!K3</f>
        <v>0.40485829959514169</v>
      </c>
      <c r="L7" s="41">
        <f>+Passing!L3</f>
        <v>9.2935222672064786</v>
      </c>
      <c r="M7" s="41">
        <f>+F7/D7</f>
        <v>12.968926553672317</v>
      </c>
      <c r="N7" s="41">
        <f>+Passing!M3</f>
        <v>124.4770580296896</v>
      </c>
      <c r="O7" s="43">
        <f>+Passing!N3</f>
        <v>58</v>
      </c>
      <c r="P7" s="40"/>
      <c r="Q7" s="41"/>
      <c r="R7" s="41"/>
      <c r="T7" s="44" t="str">
        <f>+'Team Offense'!X6</f>
        <v>Tampa Bay</v>
      </c>
      <c r="U7" s="45">
        <f>+'Team Offense'!Y6</f>
        <v>1655</v>
      </c>
      <c r="V7" s="45">
        <f>+'Team Offense'!Z6</f>
        <v>5092</v>
      </c>
      <c r="W7" s="45">
        <f>+'Team Offense'!AA6</f>
        <v>6747</v>
      </c>
      <c r="X7" s="46">
        <f>+'Team Offense'!AB6</f>
        <v>421.6875</v>
      </c>
      <c r="Z7" s="44" t="str">
        <f>+'Team Defense'!X6</f>
        <v>New Orleans</v>
      </c>
      <c r="AA7" s="45">
        <f>+'Team Defense'!Y6</f>
        <v>1210</v>
      </c>
      <c r="AB7" s="45">
        <f>+'Team Defense'!Z6</f>
        <v>3428</v>
      </c>
      <c r="AC7" s="45">
        <f>+'Team Defense'!AA6</f>
        <v>4638</v>
      </c>
      <c r="AD7" s="46">
        <f>+'Team Defense'!AB6</f>
        <v>289.875</v>
      </c>
    </row>
    <row r="8" spans="1:30">
      <c r="A8" t="str">
        <f>+Passing!A4</f>
        <v>Brees</v>
      </c>
      <c r="B8" t="str">
        <f>+Passing!B4</f>
        <v>NOS</v>
      </c>
      <c r="C8" s="40">
        <f>+Passing!C4</f>
        <v>377</v>
      </c>
      <c r="D8" s="40">
        <f>+Passing!D4</f>
        <v>276</v>
      </c>
      <c r="E8" s="41">
        <f>+Passing!E4</f>
        <v>73.209549071618042</v>
      </c>
      <c r="F8" s="42">
        <f>+Passing!F4</f>
        <v>2994</v>
      </c>
      <c r="G8" s="40">
        <f>+Passing!G4</f>
        <v>20</v>
      </c>
      <c r="H8" s="40">
        <f>+Passing!H4</f>
        <v>79</v>
      </c>
      <c r="I8" s="40">
        <f>+Passing!I4</f>
        <v>4</v>
      </c>
      <c r="J8" s="41">
        <f>+Passing!J4</f>
        <v>5.3050397877984086</v>
      </c>
      <c r="K8" s="41">
        <f>+Passing!K4</f>
        <v>1.0610079575596816</v>
      </c>
      <c r="L8" s="41">
        <f>+Passing!L4</f>
        <v>7.9416445623342176</v>
      </c>
      <c r="M8" s="41">
        <f t="shared" ref="M8:M16" si="0">+F8/D8</f>
        <v>10.847826086956522</v>
      </c>
      <c r="N8" s="41">
        <f>+Passing!M4</f>
        <v>109.44407603890363</v>
      </c>
      <c r="O8" s="43">
        <f>+Passing!N4</f>
        <v>9</v>
      </c>
      <c r="P8" s="40"/>
      <c r="Q8" s="41"/>
      <c r="R8" s="41"/>
      <c r="T8" s="44" t="str">
        <f>+'Team Offense'!X7</f>
        <v>Seattle</v>
      </c>
      <c r="U8" s="45">
        <f>+'Team Offense'!Y7</f>
        <v>2482</v>
      </c>
      <c r="V8" s="45">
        <f>+'Team Offense'!Z7</f>
        <v>4240</v>
      </c>
      <c r="W8" s="45">
        <f>+'Team Offense'!AA7</f>
        <v>6722</v>
      </c>
      <c r="X8" s="46">
        <f>+'Team Offense'!AB7</f>
        <v>420.125</v>
      </c>
      <c r="Z8" s="44" t="str">
        <f>+'Team Defense'!X7</f>
        <v>Los Angeles</v>
      </c>
      <c r="AA8" s="45">
        <f>+'Team Defense'!Y7</f>
        <v>1279</v>
      </c>
      <c r="AB8" s="45">
        <f>+'Team Defense'!Z7</f>
        <v>3457</v>
      </c>
      <c r="AC8" s="45">
        <f>+'Team Defense'!AA7</f>
        <v>4736</v>
      </c>
      <c r="AD8" s="46">
        <f>+'Team Defense'!AB7</f>
        <v>296</v>
      </c>
    </row>
    <row r="9" spans="1:30">
      <c r="A9" t="str">
        <f>+Passing!A5</f>
        <v>Goff</v>
      </c>
      <c r="B9" t="str">
        <f>+Passing!B5</f>
        <v>LAR</v>
      </c>
      <c r="C9" s="40">
        <f>+Passing!C5</f>
        <v>615</v>
      </c>
      <c r="D9" s="40">
        <f>+Passing!D5</f>
        <v>427</v>
      </c>
      <c r="E9" s="41">
        <f>+Passing!E5</f>
        <v>69.430894308943095</v>
      </c>
      <c r="F9" s="42">
        <f>+Passing!F5</f>
        <v>4881</v>
      </c>
      <c r="G9" s="40">
        <f>+Passing!G5</f>
        <v>37</v>
      </c>
      <c r="H9" s="40">
        <f>+Passing!H5</f>
        <v>63</v>
      </c>
      <c r="I9" s="40">
        <f>+Passing!I5</f>
        <v>7</v>
      </c>
      <c r="J9" s="41">
        <f>+Passing!J5</f>
        <v>6.0162601626016263</v>
      </c>
      <c r="K9" s="41">
        <f>+Passing!K5</f>
        <v>1.1382113821138211</v>
      </c>
      <c r="L9" s="41">
        <f>+Passing!L5</f>
        <v>7.9365853658536585</v>
      </c>
      <c r="M9" s="41">
        <f t="shared" si="0"/>
        <v>11.430913348946136</v>
      </c>
      <c r="N9" s="41">
        <f>+Passing!M5</f>
        <v>108.32317073170732</v>
      </c>
      <c r="O9" s="43">
        <f>+Passing!N5</f>
        <v>17</v>
      </c>
      <c r="P9" s="40"/>
      <c r="Q9" s="41"/>
      <c r="R9" s="41"/>
      <c r="T9" s="44" t="str">
        <f>+'Team Offense'!X8</f>
        <v>Dallas</v>
      </c>
      <c r="U9" s="45">
        <f>+'Team Offense'!Y8</f>
        <v>2080</v>
      </c>
      <c r="V9" s="45">
        <f>+'Team Offense'!Z8</f>
        <v>4599</v>
      </c>
      <c r="W9" s="45">
        <f>+'Team Offense'!AA8</f>
        <v>6679</v>
      </c>
      <c r="X9" s="46">
        <f>+'Team Offense'!AB8</f>
        <v>417.4375</v>
      </c>
      <c r="Z9" s="44" t="str">
        <f>+'Team Defense'!X8</f>
        <v>San Francisco</v>
      </c>
      <c r="AA9" s="45">
        <f>+'Team Defense'!Y8</f>
        <v>1243</v>
      </c>
      <c r="AB9" s="45">
        <f>+'Team Defense'!Z8</f>
        <v>3538</v>
      </c>
      <c r="AC9" s="45">
        <f>+'Team Defense'!AA8</f>
        <v>4781</v>
      </c>
      <c r="AD9" s="46">
        <f>+'Team Defense'!AB8</f>
        <v>298.8125</v>
      </c>
    </row>
    <row r="10" spans="1:30">
      <c r="A10" t="str">
        <f>+Passing!A6</f>
        <v>Garroppolo</v>
      </c>
      <c r="B10" t="str">
        <f>+Passing!B6</f>
        <v>SFO</v>
      </c>
      <c r="C10" s="40">
        <f>+Passing!C6</f>
        <v>520</v>
      </c>
      <c r="D10" s="40">
        <f>+Passing!D6</f>
        <v>376</v>
      </c>
      <c r="E10" s="41">
        <f>+Passing!E6</f>
        <v>72.307692307692307</v>
      </c>
      <c r="F10" s="42">
        <f>+Passing!F6</f>
        <v>4217</v>
      </c>
      <c r="G10" s="40">
        <f>+Passing!G6</f>
        <v>31</v>
      </c>
      <c r="H10" s="40">
        <f>+Passing!H6</f>
        <v>54</v>
      </c>
      <c r="I10" s="40">
        <f>+Passing!I6</f>
        <v>10</v>
      </c>
      <c r="J10" s="41">
        <f>+Passing!J6</f>
        <v>5.9615384615384617</v>
      </c>
      <c r="K10" s="41">
        <f>+Passing!K6</f>
        <v>1.9230769230769231</v>
      </c>
      <c r="L10" s="41">
        <f>+Passing!L6</f>
        <v>8.1096153846153847</v>
      </c>
      <c r="M10" s="41">
        <f t="shared" si="0"/>
        <v>11.215425531914894</v>
      </c>
      <c r="N10" s="41">
        <f>+Passing!M6</f>
        <v>107.98878205128204</v>
      </c>
      <c r="O10" s="43">
        <f>+Passing!N6</f>
        <v>29</v>
      </c>
      <c r="P10" s="40"/>
      <c r="Q10" s="41"/>
      <c r="R10" s="41"/>
      <c r="T10" s="44" t="str">
        <f>+'Team Offense'!X9</f>
        <v>San Francisco</v>
      </c>
      <c r="U10" s="45">
        <f>+'Team Offense'!Y9</f>
        <v>2480</v>
      </c>
      <c r="V10" s="45">
        <f>+'Team Offense'!Z9</f>
        <v>4069</v>
      </c>
      <c r="W10" s="45">
        <f>+'Team Offense'!AA9</f>
        <v>6549</v>
      </c>
      <c r="X10" s="46">
        <f>+'Team Offense'!AB9</f>
        <v>409.3125</v>
      </c>
      <c r="Z10" s="44" t="str">
        <f>+'Team Defense'!X9</f>
        <v>Chicago</v>
      </c>
      <c r="AA10" s="45">
        <f>+'Team Defense'!Y9</f>
        <v>1357</v>
      </c>
      <c r="AB10" s="45">
        <f>+'Team Defense'!Z9</f>
        <v>3683</v>
      </c>
      <c r="AC10" s="45">
        <f>+'Team Defense'!AA9</f>
        <v>5040</v>
      </c>
      <c r="AD10" s="46">
        <f>+'Team Defense'!AB9</f>
        <v>315</v>
      </c>
    </row>
    <row r="11" spans="1:30">
      <c r="A11" t="str">
        <f>+Passing!A7</f>
        <v>Cousins</v>
      </c>
      <c r="B11" t="str">
        <f>+Passing!B7</f>
        <v>MIN</v>
      </c>
      <c r="C11" s="40">
        <f>+Passing!C7</f>
        <v>455</v>
      </c>
      <c r="D11" s="40">
        <f>+Passing!D7</f>
        <v>302</v>
      </c>
      <c r="E11" s="41">
        <f>+Passing!E7</f>
        <v>66.373626373626365</v>
      </c>
      <c r="F11" s="42">
        <f>+Passing!F7</f>
        <v>3617</v>
      </c>
      <c r="G11" s="40">
        <f>+Passing!G7</f>
        <v>20</v>
      </c>
      <c r="H11" s="40">
        <f>+Passing!H7</f>
        <v>85</v>
      </c>
      <c r="I11" s="40">
        <f>+Passing!I7</f>
        <v>3</v>
      </c>
      <c r="J11" s="41">
        <f>+Passing!J7</f>
        <v>4.395604395604396</v>
      </c>
      <c r="K11" s="41">
        <f>+Passing!K7</f>
        <v>0.65934065934065933</v>
      </c>
      <c r="L11" s="41">
        <f>+Passing!L7</f>
        <v>7.9494505494505496</v>
      </c>
      <c r="M11" s="41">
        <f t="shared" si="0"/>
        <v>11.976821192052981</v>
      </c>
      <c r="N11" s="41">
        <f>+Passing!M7</f>
        <v>102.42216117216117</v>
      </c>
      <c r="O11" s="43">
        <f>+Passing!N7</f>
        <v>27</v>
      </c>
      <c r="P11" s="40"/>
      <c r="Q11" s="41"/>
      <c r="R11" s="41"/>
      <c r="T11" s="44" t="str">
        <f>+'Team Offense'!X10</f>
        <v>Los Angeles</v>
      </c>
      <c r="U11" s="45">
        <f>+'Team Offense'!Y10</f>
        <v>1669</v>
      </c>
      <c r="V11" s="45">
        <f>+'Team Offense'!Z10</f>
        <v>4825</v>
      </c>
      <c r="W11" s="45">
        <f>+'Team Offense'!AA10</f>
        <v>6494</v>
      </c>
      <c r="X11" s="46">
        <f>+'Team Offense'!AB10</f>
        <v>405.875</v>
      </c>
      <c r="Z11" s="44" t="str">
        <f>+'Team Defense'!X10</f>
        <v>Philadelphia</v>
      </c>
      <c r="AA11" s="45">
        <f>+'Team Defense'!Y10</f>
        <v>1634</v>
      </c>
      <c r="AB11" s="45">
        <f>+'Team Defense'!Z10</f>
        <v>3411</v>
      </c>
      <c r="AC11" s="45">
        <f>+'Team Defense'!AA10</f>
        <v>5045</v>
      </c>
      <c r="AD11" s="46">
        <f>+'Team Defense'!AB10</f>
        <v>315.3125</v>
      </c>
    </row>
    <row r="12" spans="1:30">
      <c r="A12" t="str">
        <f>+Passing!A8</f>
        <v>Prescott</v>
      </c>
      <c r="B12" t="str">
        <f>+Passing!B8</f>
        <v>DAL</v>
      </c>
      <c r="C12" s="40">
        <f>+Passing!C8</f>
        <v>581</v>
      </c>
      <c r="D12" s="40">
        <f>+Passing!D8</f>
        <v>385</v>
      </c>
      <c r="E12" s="41">
        <f>+Passing!E8</f>
        <v>66.265060240963862</v>
      </c>
      <c r="F12" s="42">
        <f>+Passing!F8</f>
        <v>4756</v>
      </c>
      <c r="G12" s="40">
        <f>+Passing!G8</f>
        <v>29</v>
      </c>
      <c r="H12" s="40">
        <f>+Passing!H8</f>
        <v>86</v>
      </c>
      <c r="I12" s="40">
        <f>+Passing!I8</f>
        <v>8</v>
      </c>
      <c r="J12" s="41">
        <f>+Passing!J8</f>
        <v>4.9913941480206541</v>
      </c>
      <c r="K12" s="41">
        <f>+Passing!K8</f>
        <v>1.376936316695353</v>
      </c>
      <c r="L12" s="41">
        <f>+Passing!L8</f>
        <v>8.1858864027538729</v>
      </c>
      <c r="M12" s="41">
        <f t="shared" si="0"/>
        <v>12.353246753246752</v>
      </c>
      <c r="N12" s="41">
        <f>+Passing!M8</f>
        <v>102.31282271944923</v>
      </c>
      <c r="O12" s="43">
        <f>+Passing!N8</f>
        <v>26</v>
      </c>
      <c r="P12" s="40"/>
      <c r="Q12" s="41"/>
      <c r="R12" s="41"/>
      <c r="T12" s="47" t="str">
        <f>+'Team Offense'!X11</f>
        <v>New Orleans</v>
      </c>
      <c r="U12" s="48">
        <f>+'Team Offense'!Y11</f>
        <v>1958</v>
      </c>
      <c r="V12" s="48">
        <f>+'Team Offense'!Z11</f>
        <v>4480</v>
      </c>
      <c r="W12" s="48">
        <f>+'Team Offense'!AA11</f>
        <v>6438</v>
      </c>
      <c r="X12" s="49">
        <f>+'Team Offense'!AB11</f>
        <v>402.375</v>
      </c>
      <c r="Z12" s="47" t="str">
        <f>+'Team Defense'!X11</f>
        <v>Green Bay</v>
      </c>
      <c r="AA12" s="48">
        <f>+'Team Defense'!Y11</f>
        <v>1749</v>
      </c>
      <c r="AB12" s="48">
        <f>+'Team Defense'!Z11</f>
        <v>3464</v>
      </c>
      <c r="AC12" s="48">
        <f>+'Team Defense'!AA11</f>
        <v>5213</v>
      </c>
      <c r="AD12" s="49">
        <f>+'Team Defense'!AB11</f>
        <v>325.8125</v>
      </c>
    </row>
    <row r="13" spans="1:30">
      <c r="A13" t="str">
        <f>+Passing!A9</f>
        <v>Rodgers</v>
      </c>
      <c r="B13" t="str">
        <f>+Passing!B9</f>
        <v>GBP</v>
      </c>
      <c r="C13" s="40">
        <f>+Passing!C9</f>
        <v>586</v>
      </c>
      <c r="D13" s="40">
        <f>+Passing!D9</f>
        <v>380</v>
      </c>
      <c r="E13" s="41">
        <f>+Passing!E9</f>
        <v>64.846416382252556</v>
      </c>
      <c r="F13" s="42">
        <f>+Passing!F9</f>
        <v>4508</v>
      </c>
      <c r="G13" s="40">
        <f>+Passing!G9</f>
        <v>29</v>
      </c>
      <c r="H13" s="40">
        <f>+Passing!H9</f>
        <v>93</v>
      </c>
      <c r="I13" s="40">
        <f>+Passing!I9</f>
        <v>4</v>
      </c>
      <c r="J13" s="41">
        <f>+Passing!J9</f>
        <v>4.9488054607508536</v>
      </c>
      <c r="K13" s="41">
        <f>+Passing!K9</f>
        <v>0.68259385665529015</v>
      </c>
      <c r="L13" s="41">
        <f>+Passing!L9</f>
        <v>7.6928327645051198</v>
      </c>
      <c r="M13" s="41">
        <f t="shared" si="0"/>
        <v>11.863157894736842</v>
      </c>
      <c r="N13" s="41">
        <f>+Passing!M9</f>
        <v>101.82736063708758</v>
      </c>
      <c r="O13" s="43">
        <f>+Passing!N9</f>
        <v>48</v>
      </c>
      <c r="P13" s="40"/>
      <c r="Q13" s="41"/>
      <c r="R13" s="41"/>
      <c r="T13" s="47" t="str">
        <f>+'Team Offense'!X12</f>
        <v>Green Bay</v>
      </c>
      <c r="U13" s="48">
        <f>+'Team Offense'!Y12</f>
        <v>2065</v>
      </c>
      <c r="V13" s="48">
        <f>+'Team Offense'!Z12</f>
        <v>4258</v>
      </c>
      <c r="W13" s="48">
        <f>+'Team Offense'!AA12</f>
        <v>6323</v>
      </c>
      <c r="X13" s="49">
        <f>+'Team Offense'!AB12</f>
        <v>395.1875</v>
      </c>
      <c r="Z13" s="47" t="str">
        <f>+'Team Defense'!X12</f>
        <v>Minnesota</v>
      </c>
      <c r="AA13" s="48">
        <f>+'Team Defense'!Y12</f>
        <v>1574</v>
      </c>
      <c r="AB13" s="48">
        <f>+'Team Defense'!Z12</f>
        <v>3660</v>
      </c>
      <c r="AC13" s="48">
        <f>+'Team Defense'!AA12</f>
        <v>5234</v>
      </c>
      <c r="AD13" s="49">
        <f>+'Team Defense'!AB12</f>
        <v>327.125</v>
      </c>
    </row>
    <row r="14" spans="1:30">
      <c r="A14" t="str">
        <f>+Passing!A10</f>
        <v>D. Jones</v>
      </c>
      <c r="B14" t="str">
        <f>+Passing!B10</f>
        <v>NYG</v>
      </c>
      <c r="C14" s="40">
        <f>+Passing!C10</f>
        <v>459</v>
      </c>
      <c r="D14" s="40">
        <f>+Passing!D10</f>
        <v>296</v>
      </c>
      <c r="E14" s="41">
        <f>+Passing!E10</f>
        <v>64.488017429193903</v>
      </c>
      <c r="F14" s="42">
        <f>+Passing!F10</f>
        <v>3546</v>
      </c>
      <c r="G14" s="40">
        <f>+Passing!G10</f>
        <v>23</v>
      </c>
      <c r="H14" s="40">
        <f>+Passing!H10</f>
        <v>77</v>
      </c>
      <c r="I14" s="40">
        <f>+Passing!I10</f>
        <v>8</v>
      </c>
      <c r="J14" s="41">
        <f>+Passing!J10</f>
        <v>5.0108932461873641</v>
      </c>
      <c r="K14" s="41">
        <f>+Passing!K10</f>
        <v>1.7429193899782136</v>
      </c>
      <c r="L14" s="41">
        <f>+Passing!L10</f>
        <v>7.7254901960784315</v>
      </c>
      <c r="M14" s="41">
        <f t="shared" si="0"/>
        <v>11.97972972972973</v>
      </c>
      <c r="N14" s="41">
        <f>+Passing!M10</f>
        <v>97.453703703703709</v>
      </c>
      <c r="O14" s="43">
        <f>+Passing!N10</f>
        <v>35</v>
      </c>
      <c r="P14" s="40"/>
      <c r="Q14" s="41"/>
      <c r="R14" s="41"/>
      <c r="T14" s="47" t="str">
        <f>+'Team Offense'!X13</f>
        <v>Minnesota</v>
      </c>
      <c r="U14" s="48">
        <f>+'Team Offense'!Y13</f>
        <v>2617</v>
      </c>
      <c r="V14" s="48">
        <f>+'Team Offense'!Z13</f>
        <v>3694</v>
      </c>
      <c r="W14" s="48">
        <f>+'Team Offense'!AA13</f>
        <v>6311</v>
      </c>
      <c r="X14" s="49">
        <f>+'Team Offense'!AB13</f>
        <v>394.4375</v>
      </c>
      <c r="Z14" s="47" t="str">
        <f>+'Team Defense'!X13</f>
        <v>Dallas</v>
      </c>
      <c r="AA14" s="48">
        <f>+'Team Defense'!Y13</f>
        <v>1842</v>
      </c>
      <c r="AB14" s="48">
        <f>+'Team Defense'!Z13</f>
        <v>3534</v>
      </c>
      <c r="AC14" s="48">
        <f>+'Team Defense'!AA13</f>
        <v>5376</v>
      </c>
      <c r="AD14" s="49">
        <f>+'Team Defense'!AB13</f>
        <v>336</v>
      </c>
    </row>
    <row r="15" spans="1:30">
      <c r="A15" t="str">
        <f>+Passing!A11</f>
        <v>Winston</v>
      </c>
      <c r="B15" t="str">
        <f>+Passing!B11</f>
        <v>TBB</v>
      </c>
      <c r="C15" s="40">
        <f>+Passing!C11</f>
        <v>599</v>
      </c>
      <c r="D15" s="40">
        <f>+Passing!D11</f>
        <v>395</v>
      </c>
      <c r="E15" s="41">
        <f>+Passing!E11</f>
        <v>65.943238731218699</v>
      </c>
      <c r="F15" s="42">
        <f>+Passing!F11</f>
        <v>5360</v>
      </c>
      <c r="G15" s="40">
        <f>+Passing!G11</f>
        <v>34</v>
      </c>
      <c r="H15" s="40">
        <f>+Passing!H11</f>
        <v>80</v>
      </c>
      <c r="I15" s="40">
        <f>+Passing!I11</f>
        <v>23</v>
      </c>
      <c r="J15" s="41">
        <f>+Passing!J11</f>
        <v>5.6761268781302174</v>
      </c>
      <c r="K15" s="41">
        <f>+Passing!K11</f>
        <v>3.8397328881469113</v>
      </c>
      <c r="L15" s="41">
        <f>+Passing!L11</f>
        <v>8.9482470784641066</v>
      </c>
      <c r="M15" s="41">
        <f t="shared" si="0"/>
        <v>13.569620253164556</v>
      </c>
      <c r="N15" s="41">
        <f>+Passing!M11</f>
        <v>97.241930996104614</v>
      </c>
      <c r="O15" s="43">
        <f>+Passing!N11</f>
        <v>46</v>
      </c>
      <c r="P15" s="40"/>
      <c r="Q15" s="41"/>
      <c r="R15" s="41"/>
      <c r="T15" s="47" t="str">
        <f>+'Team Offense'!X14</f>
        <v>New York</v>
      </c>
      <c r="U15" s="48">
        <f>+'Team Offense'!Y14</f>
        <v>1508</v>
      </c>
      <c r="V15" s="48">
        <f>+'Team Offense'!Z14</f>
        <v>4158</v>
      </c>
      <c r="W15" s="48">
        <f>+'Team Offense'!AA14</f>
        <v>5666</v>
      </c>
      <c r="X15" s="49">
        <f>+'Team Offense'!AB14</f>
        <v>354.125</v>
      </c>
      <c r="Z15" s="47" t="str">
        <f>+'Team Defense'!X14</f>
        <v>Tampa Bay</v>
      </c>
      <c r="AA15" s="48">
        <f>+'Team Defense'!Y14</f>
        <v>1774</v>
      </c>
      <c r="AB15" s="48">
        <f>+'Team Defense'!Z14</f>
        <v>3870</v>
      </c>
      <c r="AC15" s="48">
        <f>+'Team Defense'!AA14</f>
        <v>5644</v>
      </c>
      <c r="AD15" s="49">
        <f>+'Team Defense'!AB14</f>
        <v>352.75</v>
      </c>
    </row>
    <row r="16" spans="1:30">
      <c r="A16" t="str">
        <f>+Passing!A12</f>
        <v>Wentz</v>
      </c>
      <c r="B16" t="str">
        <f>+Passing!B12</f>
        <v>PHI</v>
      </c>
      <c r="C16" s="40">
        <f>+Passing!C12</f>
        <v>555</v>
      </c>
      <c r="D16" s="40">
        <f>+Passing!D12</f>
        <v>365</v>
      </c>
      <c r="E16" s="41">
        <f>+Passing!E12</f>
        <v>65.765765765765778</v>
      </c>
      <c r="F16" s="42">
        <f>+Passing!F12</f>
        <v>3811</v>
      </c>
      <c r="G16" s="40">
        <f>+Passing!G12</f>
        <v>22</v>
      </c>
      <c r="H16" s="40">
        <f>+Passing!H12</f>
        <v>45</v>
      </c>
      <c r="I16" s="40">
        <f>+Passing!I12</f>
        <v>5</v>
      </c>
      <c r="J16" s="41">
        <f>+Passing!J12</f>
        <v>3.9639639639639639</v>
      </c>
      <c r="K16" s="41">
        <f>+Passing!K12</f>
        <v>0.90090090090090091</v>
      </c>
      <c r="L16" s="41">
        <f>+Passing!L12</f>
        <v>6.8666666666666663</v>
      </c>
      <c r="M16" s="41">
        <f t="shared" si="0"/>
        <v>10.441095890410958</v>
      </c>
      <c r="N16" s="41">
        <f>+Passing!M12</f>
        <v>94.958708708708727</v>
      </c>
      <c r="O16" s="43">
        <f>+Passing!N12</f>
        <v>51</v>
      </c>
      <c r="P16" s="40"/>
      <c r="Q16" s="41"/>
      <c r="R16" s="41"/>
      <c r="T16" s="47" t="str">
        <f>+'Team Offense'!X15</f>
        <v>Philadelphia</v>
      </c>
      <c r="U16" s="48">
        <f>+'Team Offense'!Y15</f>
        <v>2017</v>
      </c>
      <c r="V16" s="48">
        <f>+'Team Offense'!Z15</f>
        <v>3508</v>
      </c>
      <c r="W16" s="48">
        <f>+'Team Offense'!AA15</f>
        <v>5525</v>
      </c>
      <c r="X16" s="49">
        <f>+'Team Offense'!AB15</f>
        <v>345.3125</v>
      </c>
      <c r="Z16" s="47" t="str">
        <f>+'Team Defense'!X15</f>
        <v>Seattle</v>
      </c>
      <c r="AA16" s="48">
        <f>+'Team Defense'!Y15</f>
        <v>1809</v>
      </c>
      <c r="AB16" s="48">
        <f>+'Team Defense'!Z15</f>
        <v>3935</v>
      </c>
      <c r="AC16" s="48">
        <f>+'Team Defense'!AA15</f>
        <v>5744</v>
      </c>
      <c r="AD16" s="49">
        <f>+'Team Defense'!AB15</f>
        <v>359</v>
      </c>
    </row>
    <row r="17" spans="1:30">
      <c r="T17" s="47" t="str">
        <f>+'Team Offense'!X16</f>
        <v>Atlanta</v>
      </c>
      <c r="U17" s="48">
        <f>+'Team Offense'!Y16</f>
        <v>1054</v>
      </c>
      <c r="V17" s="48">
        <f>+'Team Offense'!Z16</f>
        <v>3969</v>
      </c>
      <c r="W17" s="48">
        <f>+'Team Offense'!AA16</f>
        <v>5023</v>
      </c>
      <c r="X17" s="49">
        <f>+'Team Offense'!AB16</f>
        <v>313.9375</v>
      </c>
      <c r="Z17" s="47" t="str">
        <f>+'Team Defense'!X16</f>
        <v>Carolina</v>
      </c>
      <c r="AA17" s="48">
        <f>+'Team Defense'!Y16</f>
        <v>2094</v>
      </c>
      <c r="AB17" s="48">
        <f>+'Team Defense'!Z16</f>
        <v>4157</v>
      </c>
      <c r="AC17" s="48">
        <f>+'Team Defense'!AA16</f>
        <v>6251</v>
      </c>
      <c r="AD17" s="49">
        <f>+'Team Defense'!AB16</f>
        <v>390.6875</v>
      </c>
    </row>
    <row r="18" spans="1:30">
      <c r="A18" s="1" t="s">
        <v>59</v>
      </c>
      <c r="B18" s="1"/>
      <c r="C18" s="4" t="s">
        <v>151</v>
      </c>
      <c r="D18" s="4" t="s">
        <v>60</v>
      </c>
      <c r="E18" s="4" t="s">
        <v>48</v>
      </c>
      <c r="F18" s="4" t="s">
        <v>152</v>
      </c>
      <c r="G18" s="4" t="s">
        <v>53</v>
      </c>
      <c r="I18" s="38" t="s">
        <v>63</v>
      </c>
      <c r="L18" s="4"/>
      <c r="M18" s="4" t="s">
        <v>55</v>
      </c>
      <c r="N18" s="4" t="s">
        <v>60</v>
      </c>
      <c r="O18" s="4" t="s">
        <v>153</v>
      </c>
      <c r="P18" s="4" t="s">
        <v>54</v>
      </c>
      <c r="Q18" s="4" t="s">
        <v>53</v>
      </c>
      <c r="R18" s="4"/>
      <c r="T18" s="50" t="str">
        <f>+'Team Offense'!X17</f>
        <v>Arizona</v>
      </c>
      <c r="U18" s="51">
        <f>+'Team Offense'!Y17</f>
        <v>1404</v>
      </c>
      <c r="V18" s="51">
        <f>+'Team Offense'!Z17</f>
        <v>3585</v>
      </c>
      <c r="W18" s="51">
        <f>+'Team Offense'!AA17</f>
        <v>4989</v>
      </c>
      <c r="X18" s="52">
        <f>+'Team Offense'!AB17</f>
        <v>311.8125</v>
      </c>
      <c r="Z18" s="50" t="str">
        <f>+'Team Defense'!X17</f>
        <v>Washington</v>
      </c>
      <c r="AA18" s="51">
        <f>+'Team Defense'!Y17</f>
        <v>2104</v>
      </c>
      <c r="AB18" s="51">
        <f>+'Team Defense'!Z17</f>
        <v>4153</v>
      </c>
      <c r="AC18" s="51">
        <f>+'Team Defense'!AA17</f>
        <v>6257</v>
      </c>
      <c r="AD18" s="52">
        <f>+'Team Defense'!AB17</f>
        <v>391.0625</v>
      </c>
    </row>
    <row r="19" spans="1:30">
      <c r="A19" t="str">
        <f>+'Rush - Rec'!A2</f>
        <v>Carson</v>
      </c>
      <c r="B19" t="str">
        <f>+'Rush - Rec'!B2</f>
        <v>SEA</v>
      </c>
      <c r="C19" s="53">
        <f>+'Rush - Rec'!C2</f>
        <v>274</v>
      </c>
      <c r="D19" s="42">
        <f>+'Rush - Rec'!D2</f>
        <v>1575</v>
      </c>
      <c r="E19" s="41">
        <f>+'Rush - Rec'!E2</f>
        <v>5.7481751824817522</v>
      </c>
      <c r="F19" s="40">
        <f>+'Rush - Rec'!F2</f>
        <v>59</v>
      </c>
      <c r="G19" s="40">
        <f>+'Rush - Rec'!G2</f>
        <v>10</v>
      </c>
      <c r="I19" s="59" t="str">
        <f>+'Int - Sack'!A2</f>
        <v>Darby</v>
      </c>
      <c r="J19" s="59"/>
      <c r="K19" s="59"/>
      <c r="L19" s="54" t="str">
        <f>+'Int - Sack'!B2</f>
        <v>PHI</v>
      </c>
      <c r="M19" s="55">
        <f>+'Int - Sack'!C2</f>
        <v>4</v>
      </c>
      <c r="N19" s="40">
        <f>+'Int - Sack'!D2</f>
        <v>66</v>
      </c>
      <c r="O19" s="41">
        <f>+'Int - Sack'!E2</f>
        <v>16.5</v>
      </c>
      <c r="P19" s="40">
        <f>+'Int - Sack'!F2</f>
        <v>26</v>
      </c>
      <c r="Q19" s="40">
        <f>+'Int - Sack'!G2</f>
        <v>1</v>
      </c>
      <c r="R19" s="40"/>
      <c r="T19" s="50" t="str">
        <f>+'Team Offense'!X18</f>
        <v>Carolina</v>
      </c>
      <c r="U19" s="51">
        <f>+'Team Offense'!Y18</f>
        <v>1496</v>
      </c>
      <c r="V19" s="51">
        <f>+'Team Offense'!Z18</f>
        <v>3392</v>
      </c>
      <c r="W19" s="51">
        <f>+'Team Offense'!AA18</f>
        <v>4888</v>
      </c>
      <c r="X19" s="52">
        <f>+'Team Offense'!AB18</f>
        <v>305.5</v>
      </c>
      <c r="Z19" s="50" t="str">
        <f>+'Team Defense'!X18</f>
        <v>Arizona</v>
      </c>
      <c r="AA19" s="51">
        <f>+'Team Defense'!Y18</f>
        <v>2193</v>
      </c>
      <c r="AB19" s="51">
        <f>+'Team Defense'!Z18</f>
        <v>4163</v>
      </c>
      <c r="AC19" s="51">
        <f>+'Team Defense'!AA18</f>
        <v>6356</v>
      </c>
      <c r="AD19" s="52">
        <f>+'Team Defense'!AB18</f>
        <v>397.25</v>
      </c>
    </row>
    <row r="20" spans="1:30">
      <c r="A20" t="str">
        <f>+'Rush - Rec'!A3</f>
        <v>Cook</v>
      </c>
      <c r="B20" t="str">
        <f>+'Rush - Rec'!B3</f>
        <v>MIN</v>
      </c>
      <c r="C20" s="53">
        <f>+'Rush - Rec'!C3</f>
        <v>233</v>
      </c>
      <c r="D20" s="42">
        <f>+'Rush - Rec'!D3</f>
        <v>1466</v>
      </c>
      <c r="E20" s="41">
        <f>+'Rush - Rec'!E3</f>
        <v>6.2918454935622314</v>
      </c>
      <c r="F20" s="40">
        <f>+'Rush - Rec'!F3</f>
        <v>75</v>
      </c>
      <c r="G20" s="40">
        <f>+'Rush - Rec'!G3</f>
        <v>14</v>
      </c>
      <c r="I20" s="59" t="str">
        <f>+'Int - Sack'!A3</f>
        <v>Lewis</v>
      </c>
      <c r="J20" s="59"/>
      <c r="K20" s="59"/>
      <c r="L20" s="54" t="str">
        <f>+'Int - Sack'!B3</f>
        <v>DAL</v>
      </c>
      <c r="M20" s="55">
        <f>+'Int - Sack'!C3</f>
        <v>4</v>
      </c>
      <c r="N20" s="40">
        <f>+'Int - Sack'!D3</f>
        <v>56</v>
      </c>
      <c r="O20" s="41">
        <f>+'Int - Sack'!E3</f>
        <v>14</v>
      </c>
      <c r="P20" s="40">
        <f>+'Int - Sack'!F3</f>
        <v>18</v>
      </c>
      <c r="Q20" s="40">
        <f>+'Int - Sack'!G3</f>
        <v>0</v>
      </c>
      <c r="R20" s="40"/>
      <c r="T20" s="50" t="str">
        <f>+'Team Offense'!X19</f>
        <v>Washington</v>
      </c>
      <c r="U20" s="51">
        <f>+'Team Offense'!Y19</f>
        <v>1544</v>
      </c>
      <c r="V20" s="51">
        <f>+'Team Offense'!Z19</f>
        <v>3026</v>
      </c>
      <c r="W20" s="51">
        <f>+'Team Offense'!AA19</f>
        <v>4570</v>
      </c>
      <c r="X20" s="52">
        <f>+'Team Offense'!AB19</f>
        <v>285.625</v>
      </c>
      <c r="Z20" s="50" t="str">
        <f>+'Team Defense'!X19</f>
        <v>Atlanta</v>
      </c>
      <c r="AA20" s="51">
        <f>+'Team Defense'!Y19</f>
        <v>2041</v>
      </c>
      <c r="AB20" s="51">
        <f>+'Team Defense'!Z19</f>
        <v>4530</v>
      </c>
      <c r="AC20" s="51">
        <f>+'Team Defense'!AA19</f>
        <v>6571</v>
      </c>
      <c r="AD20" s="52">
        <f>+'Team Defense'!AB19</f>
        <v>410.6875</v>
      </c>
    </row>
    <row r="21" spans="1:30">
      <c r="A21" t="str">
        <f>+'Rush - Rec'!A4</f>
        <v>A. Jones</v>
      </c>
      <c r="B21" t="str">
        <f>+'Rush - Rec'!B4</f>
        <v>GBP</v>
      </c>
      <c r="C21" s="53">
        <f>+'Rush - Rec'!C4</f>
        <v>253</v>
      </c>
      <c r="D21" s="42">
        <f>+'Rush - Rec'!D4</f>
        <v>1342</v>
      </c>
      <c r="E21" s="41">
        <f>+'Rush - Rec'!E4</f>
        <v>5.3043478260869561</v>
      </c>
      <c r="F21" s="40">
        <f>+'Rush - Rec'!F4</f>
        <v>56</v>
      </c>
      <c r="G21" s="40">
        <f>+'Rush - Rec'!G4</f>
        <v>10</v>
      </c>
      <c r="I21" s="59" t="str">
        <f>+'Int - Sack'!A4</f>
        <v>Bradberry</v>
      </c>
      <c r="J21" s="59"/>
      <c r="K21" s="59"/>
      <c r="L21" s="54" t="str">
        <f>+'Int - Sack'!B4</f>
        <v>CAR</v>
      </c>
      <c r="M21" s="55">
        <f>+'Int - Sack'!C4</f>
        <v>4</v>
      </c>
      <c r="N21" s="40">
        <f>+'Int - Sack'!D4</f>
        <v>2</v>
      </c>
      <c r="O21" s="41">
        <f>+'Int - Sack'!E4</f>
        <v>0.5</v>
      </c>
      <c r="P21" s="40">
        <f>+'Int - Sack'!F4</f>
        <v>1</v>
      </c>
      <c r="Q21" s="40">
        <f>+'Int - Sack'!G4</f>
        <v>0</v>
      </c>
      <c r="R21" s="40"/>
      <c r="T21" s="50" t="str">
        <f>+'Team Offense'!X20</f>
        <v>Detroit</v>
      </c>
      <c r="U21" s="51">
        <f>+'Team Offense'!Y20</f>
        <v>1240</v>
      </c>
      <c r="V21" s="51">
        <f>+'Team Offense'!Z20</f>
        <v>3229</v>
      </c>
      <c r="W21" s="51">
        <f>+'Team Offense'!AA20</f>
        <v>4469</v>
      </c>
      <c r="X21" s="52">
        <f>+'Team Offense'!AB20</f>
        <v>279.3125</v>
      </c>
      <c r="Z21" s="50" t="str">
        <f>+'Team Defense'!X20</f>
        <v>New York</v>
      </c>
      <c r="AA21" s="51">
        <f>+'Team Defense'!Y20</f>
        <v>2192</v>
      </c>
      <c r="AB21" s="51">
        <f>+'Team Defense'!Z20</f>
        <v>4561</v>
      </c>
      <c r="AC21" s="51">
        <f>+'Team Defense'!AA20</f>
        <v>6753</v>
      </c>
      <c r="AD21" s="52">
        <f>+'Team Defense'!AB20</f>
        <v>422.0625</v>
      </c>
    </row>
    <row r="22" spans="1:30">
      <c r="A22" t="str">
        <f>+'Rush - Rec'!A5</f>
        <v>Elliott</v>
      </c>
      <c r="B22" t="str">
        <f>+'Rush - Rec'!B5</f>
        <v>DAL</v>
      </c>
      <c r="C22" s="53">
        <f>+'Rush - Rec'!C5</f>
        <v>286</v>
      </c>
      <c r="D22" s="42">
        <f>+'Rush - Rec'!D5</f>
        <v>1338</v>
      </c>
      <c r="E22" s="41">
        <f>+'Rush - Rec'!E5</f>
        <v>4.6783216783216783</v>
      </c>
      <c r="F22" s="40">
        <f>+'Rush - Rec'!F5</f>
        <v>33</v>
      </c>
      <c r="G22" s="40">
        <f>+'Rush - Rec'!G5</f>
        <v>14</v>
      </c>
      <c r="I22" s="59" t="str">
        <f>+'Int - Sack'!A5</f>
        <v>Elliott</v>
      </c>
      <c r="J22" s="59"/>
      <c r="K22" s="59"/>
      <c r="L22" s="54" t="str">
        <f>+'Int - Sack'!B5</f>
        <v>CAR</v>
      </c>
      <c r="M22" s="55">
        <f>+'Int - Sack'!C5</f>
        <v>4</v>
      </c>
      <c r="N22" s="40">
        <f>+'Int - Sack'!D5</f>
        <v>1</v>
      </c>
      <c r="O22" s="41">
        <f>+'Int - Sack'!E5</f>
        <v>0.25</v>
      </c>
      <c r="P22" s="40">
        <f>+'Int - Sack'!F5</f>
        <v>1</v>
      </c>
      <c r="Q22" s="40">
        <f>+'Int - Sack'!G5</f>
        <v>0</v>
      </c>
      <c r="R22" s="40"/>
      <c r="T22" s="50" t="str">
        <f>+'Team Offense'!X21</f>
        <v>Chicago</v>
      </c>
      <c r="U22" s="51">
        <f>+'Team Offense'!Y21</f>
        <v>1359</v>
      </c>
      <c r="V22" s="51">
        <f>+'Team Offense'!Z21</f>
        <v>2801</v>
      </c>
      <c r="W22" s="51">
        <f>+'Team Offense'!AA21</f>
        <v>4160</v>
      </c>
      <c r="X22" s="52">
        <f>+'Team Offense'!AB21</f>
        <v>260</v>
      </c>
      <c r="Z22" s="50" t="str">
        <f>+'Team Defense'!X21</f>
        <v>Detroit</v>
      </c>
      <c r="AA22" s="51">
        <f>+'Team Defense'!Y21</f>
        <v>2497</v>
      </c>
      <c r="AB22" s="51">
        <f>+'Team Defense'!Z21</f>
        <v>4314</v>
      </c>
      <c r="AC22" s="51">
        <f>+'Team Defense'!AA21</f>
        <v>6811</v>
      </c>
      <c r="AD22" s="52">
        <f>+'Team Defense'!AB21</f>
        <v>425.6875</v>
      </c>
    </row>
    <row r="23" spans="1:30">
      <c r="A23" t="str">
        <f>+'Rush - Rec'!A6</f>
        <v>McCaffrey</v>
      </c>
      <c r="B23" t="str">
        <f>+'Rush - Rec'!B6</f>
        <v>CAR</v>
      </c>
      <c r="C23" s="53">
        <f>+'Rush - Rec'!C6</f>
        <v>308</v>
      </c>
      <c r="D23" s="42">
        <f>+'Rush - Rec'!D6</f>
        <v>1334</v>
      </c>
      <c r="E23" s="41">
        <f>+'Rush - Rec'!E6</f>
        <v>4.3311688311688314</v>
      </c>
      <c r="F23" s="40">
        <f>+'Rush - Rec'!F6</f>
        <v>63</v>
      </c>
      <c r="G23" s="40">
        <f>+'Rush - Rec'!G6</f>
        <v>13</v>
      </c>
      <c r="I23" s="59" t="str">
        <f>+'Int - Sack'!A6</f>
        <v>K. Williams</v>
      </c>
      <c r="J23" s="59"/>
      <c r="K23" s="59"/>
      <c r="L23" s="54" t="str">
        <f>+'Int - Sack'!B6</f>
        <v>SFO</v>
      </c>
      <c r="M23" s="55">
        <f>+'Int - Sack'!C6</f>
        <v>3</v>
      </c>
      <c r="N23" s="40">
        <f>+'Int - Sack'!D6</f>
        <v>89</v>
      </c>
      <c r="O23" s="41">
        <f>+'Int - Sack'!E6</f>
        <v>29.666666666666668</v>
      </c>
      <c r="P23" s="40">
        <f>+'Int - Sack'!F6</f>
        <v>49</v>
      </c>
      <c r="Q23" s="40">
        <f>+'Int - Sack'!G6</f>
        <v>1</v>
      </c>
      <c r="R23" s="40"/>
    </row>
    <row r="25" spans="1:30">
      <c r="A25" s="5" t="s">
        <v>61</v>
      </c>
      <c r="B25" s="1"/>
      <c r="C25" s="4" t="s">
        <v>62</v>
      </c>
      <c r="D25" s="56" t="s">
        <v>60</v>
      </c>
      <c r="E25" s="57" t="s">
        <v>48</v>
      </c>
      <c r="F25" s="57" t="s">
        <v>152</v>
      </c>
      <c r="G25" s="57" t="s">
        <v>53</v>
      </c>
      <c r="I25" s="4" t="s">
        <v>78</v>
      </c>
      <c r="M25" s="4" t="s">
        <v>64</v>
      </c>
    </row>
    <row r="26" spans="1:30">
      <c r="A26" t="str">
        <f>+'Rush - Rec'!J2</f>
        <v>Thomas</v>
      </c>
      <c r="B26" t="str">
        <f>+'Rush - Rec'!K2</f>
        <v>NOS</v>
      </c>
      <c r="C26" s="53">
        <f>+'Rush - Rec'!L2</f>
        <v>160</v>
      </c>
      <c r="D26" s="42">
        <f>+'Rush - Rec'!M2</f>
        <v>1745</v>
      </c>
      <c r="E26" s="41">
        <f>+'Rush - Rec'!N2</f>
        <v>10.90625</v>
      </c>
      <c r="F26" s="40">
        <f>+'Rush - Rec'!O2</f>
        <v>59</v>
      </c>
      <c r="G26" s="40">
        <f>+'Rush - Rec'!P2</f>
        <v>5</v>
      </c>
      <c r="I26" s="59" t="str">
        <f>+'Int - Sack'!J2</f>
        <v>Fowler</v>
      </c>
      <c r="J26" s="59"/>
      <c r="K26" s="59"/>
      <c r="L26" t="str">
        <f>+'Int - Sack'!K2</f>
        <v>LAR</v>
      </c>
      <c r="M26" s="6">
        <f>+'Int - Sack'!L2</f>
        <v>19.5</v>
      </c>
    </row>
    <row r="27" spans="1:30">
      <c r="A27" t="str">
        <f>+'Rush - Rec'!J3</f>
        <v>McCaffrey</v>
      </c>
      <c r="B27" t="str">
        <f>+'Rush - Rec'!K3</f>
        <v>CAR</v>
      </c>
      <c r="C27" s="53">
        <f>+'Rush - Rec'!L3</f>
        <v>111</v>
      </c>
      <c r="D27" s="42">
        <f>+'Rush - Rec'!M3</f>
        <v>1044</v>
      </c>
      <c r="E27" s="41">
        <f>+'Rush - Rec'!N3</f>
        <v>9.4054054054054053</v>
      </c>
      <c r="F27" s="40">
        <f>+'Rush - Rec'!O3</f>
        <v>56</v>
      </c>
      <c r="G27" s="40">
        <f>+'Rush - Rec'!P3</f>
        <v>3</v>
      </c>
      <c r="I27" s="59" t="str">
        <f>+'Int - Sack'!J3</f>
        <v>Jordan</v>
      </c>
      <c r="J27" s="59"/>
      <c r="K27" s="59"/>
      <c r="L27" t="str">
        <f>+'Int - Sack'!K3</f>
        <v>NOS</v>
      </c>
      <c r="M27" s="6">
        <f>+'Int - Sack'!L3</f>
        <v>18.5</v>
      </c>
    </row>
    <row r="28" spans="1:30">
      <c r="A28" t="str">
        <f>+'Rush - Rec'!J4</f>
        <v>C. Kupp</v>
      </c>
      <c r="B28" t="str">
        <f>+'Rush - Rec'!K4</f>
        <v>LAR</v>
      </c>
      <c r="C28" s="53">
        <f>+'Rush - Rec'!L4</f>
        <v>104</v>
      </c>
      <c r="D28" s="42">
        <f>+'Rush - Rec'!M4</f>
        <v>1313</v>
      </c>
      <c r="E28" s="41">
        <f>+'Rush - Rec'!N4</f>
        <v>12.625</v>
      </c>
      <c r="F28" s="40">
        <f>+'Rush - Rec'!O4</f>
        <v>63</v>
      </c>
      <c r="G28" s="40">
        <f>+'Rush - Rec'!P4</f>
        <v>15</v>
      </c>
      <c r="I28" s="59" t="str">
        <f>+'Int - Sack'!J4</f>
        <v>Donald</v>
      </c>
      <c r="J28" s="59"/>
      <c r="K28" s="59"/>
      <c r="L28" t="str">
        <f>+'Int - Sack'!K4</f>
        <v>LAR</v>
      </c>
      <c r="M28" s="6">
        <f>+'Int - Sack'!L4</f>
        <v>18</v>
      </c>
    </row>
    <row r="29" spans="1:30">
      <c r="A29" t="str">
        <f>+'Rush - Rec'!J5</f>
        <v>Woods</v>
      </c>
      <c r="B29" t="str">
        <f>+'Rush - Rec'!K5</f>
        <v>LAR</v>
      </c>
      <c r="C29" s="53">
        <f>+'Rush - Rec'!L5</f>
        <v>103</v>
      </c>
      <c r="D29" s="42">
        <f>+'Rush - Rec'!M5</f>
        <v>1238</v>
      </c>
      <c r="E29" s="41">
        <f>+'Rush - Rec'!N5</f>
        <v>12.019417475728156</v>
      </c>
      <c r="F29" s="40">
        <f>+'Rush - Rec'!O5</f>
        <v>48</v>
      </c>
      <c r="G29" s="40">
        <f>+'Rush - Rec'!P5</f>
        <v>6</v>
      </c>
      <c r="I29" s="59" t="str">
        <f>+'Int - Sack'!J5</f>
        <v>Z. Smith</v>
      </c>
      <c r="J29" s="59"/>
      <c r="K29" s="59"/>
      <c r="L29" t="str">
        <f>+'Int - Sack'!K5</f>
        <v>GBP</v>
      </c>
      <c r="M29" s="6">
        <f>+'Int - Sack'!L5</f>
        <v>18</v>
      </c>
    </row>
    <row r="30" spans="1:30">
      <c r="A30" t="str">
        <f>+'Rush - Rec'!J6</f>
        <v>D. Adams</v>
      </c>
      <c r="B30" t="str">
        <f>+'Rush - Rec'!K6</f>
        <v>GBP</v>
      </c>
      <c r="C30" s="53">
        <f>+'Rush - Rec'!L6</f>
        <v>103</v>
      </c>
      <c r="D30" s="42">
        <f>+'Rush - Rec'!M6</f>
        <v>1218</v>
      </c>
      <c r="E30" s="41">
        <f>+'Rush - Rec'!N6</f>
        <v>11.825242718446601</v>
      </c>
      <c r="F30" s="40">
        <f>+'Rush - Rec'!O6</f>
        <v>48</v>
      </c>
      <c r="G30" s="40">
        <f>+'Rush - Rec'!P6</f>
        <v>6</v>
      </c>
      <c r="I30" s="59" t="str">
        <f>+'Int - Sack'!J6</f>
        <v>Cha. Jones</v>
      </c>
      <c r="J30" s="59"/>
      <c r="K30" s="59"/>
      <c r="L30" t="str">
        <f>+'Int - Sack'!K6</f>
        <v>ARI</v>
      </c>
      <c r="M30" s="6">
        <f>+'Int - Sack'!L6</f>
        <v>17.5</v>
      </c>
    </row>
  </sheetData>
  <mergeCells count="10"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6:K2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71"/>
  <sheetViews>
    <sheetView tabSelected="1"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D17" sqref="D17:S17"/>
    </sheetView>
  </sheetViews>
  <sheetFormatPr defaultColWidth="8.85546875" defaultRowHeight="12.75" outlineLevelCol="1"/>
  <cols>
    <col min="1" max="1" width="15.42578125" customWidth="1"/>
    <col min="4" max="20" width="5.42578125" customWidth="1" outlineLevel="1"/>
    <col min="21" max="21" width="8.85546875" customWidth="1" outlineLevel="1"/>
    <col min="22" max="22" width="9.42578125" customWidth="1" outlineLevel="1"/>
    <col min="24" max="24" width="12.42578125" customWidth="1"/>
  </cols>
  <sheetData>
    <row r="1" spans="1:29">
      <c r="A1" t="s">
        <v>0</v>
      </c>
      <c r="B1" s="1">
        <f>'Team Offense'!B1</f>
        <v>128</v>
      </c>
    </row>
    <row r="2" spans="1:29">
      <c r="A2" s="1" t="s">
        <v>58</v>
      </c>
      <c r="B2" t="s">
        <v>2</v>
      </c>
      <c r="D2" s="1" t="s">
        <v>104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139</v>
      </c>
      <c r="L2" s="1" t="s">
        <v>111</v>
      </c>
      <c r="M2" s="1" t="s">
        <v>112</v>
      </c>
      <c r="N2" s="1" t="s">
        <v>113</v>
      </c>
      <c r="O2" s="1" t="s">
        <v>114</v>
      </c>
      <c r="P2" s="1" t="s">
        <v>157</v>
      </c>
      <c r="Q2" s="1" t="s">
        <v>116</v>
      </c>
      <c r="R2" s="1" t="s">
        <v>117</v>
      </c>
      <c r="S2" s="1" t="s">
        <v>118</v>
      </c>
      <c r="T2" s="1"/>
      <c r="U2" s="1"/>
      <c r="V2" s="1"/>
      <c r="X2" s="1"/>
      <c r="Y2" s="1"/>
      <c r="Z2" s="1"/>
      <c r="AA2" s="1"/>
      <c r="AB2" s="1"/>
      <c r="AC2" s="1"/>
    </row>
    <row r="3" spans="1:29">
      <c r="X3" s="4"/>
      <c r="AC3" s="7"/>
    </row>
    <row r="4" spans="1:29">
      <c r="Y4" s="4" t="s">
        <v>79</v>
      </c>
      <c r="Z4" s="4" t="s">
        <v>79</v>
      </c>
      <c r="AC4" s="7"/>
    </row>
    <row r="5" spans="1:29">
      <c r="X5" s="38" t="s">
        <v>124</v>
      </c>
      <c r="Y5" s="4" t="s">
        <v>120</v>
      </c>
      <c r="Z5" s="4" t="s">
        <v>121</v>
      </c>
      <c r="AA5" s="4" t="s">
        <v>122</v>
      </c>
      <c r="AB5" s="4" t="s">
        <v>123</v>
      </c>
      <c r="AC5" s="7"/>
    </row>
    <row r="6" spans="1:29">
      <c r="A6" s="2" t="s">
        <v>3</v>
      </c>
      <c r="D6">
        <f>'[1]Cumulative Stats'!M6</f>
        <v>378</v>
      </c>
      <c r="E6">
        <f>'[2]Cumulative Stats'!M6</f>
        <v>404</v>
      </c>
      <c r="F6">
        <f>'[3]Cumulative Stats'!M6</f>
        <v>347</v>
      </c>
      <c r="G6">
        <f>'[4]Cumulative Stats'!M6</f>
        <v>305</v>
      </c>
      <c r="H6">
        <f>'[5]Cumulative Stats'!M6</f>
        <v>324</v>
      </c>
      <c r="I6">
        <f>'[6]Cumulative Stats'!M6</f>
        <v>411</v>
      </c>
      <c r="J6">
        <f>'[7]Cumulative Stats'!M6</f>
        <v>301</v>
      </c>
      <c r="K6">
        <f>'[8]Cumulative Stats'!M6</f>
        <v>288</v>
      </c>
      <c r="L6">
        <f>'[9]Cumulative Stats'!M6</f>
        <v>290</v>
      </c>
      <c r="M6">
        <f>'[10]Cumulative Stats'!M6</f>
        <v>273</v>
      </c>
      <c r="N6">
        <f>'[11]Cumulative Stats'!M6</f>
        <v>398</v>
      </c>
      <c r="O6">
        <f>'[12]Cumulative Stats'!M6</f>
        <v>320</v>
      </c>
      <c r="P6">
        <f>'[13]Cumulative Stats'!M6</f>
        <v>277</v>
      </c>
      <c r="Q6">
        <f>'[14]Cumulative Stats'!M6</f>
        <v>346</v>
      </c>
      <c r="R6">
        <f>'[15]Cumulative Stats'!M6</f>
        <v>350</v>
      </c>
      <c r="S6">
        <f>'[16]Cumulative Stats'!M6</f>
        <v>351</v>
      </c>
      <c r="U6" s="6"/>
      <c r="V6" s="6"/>
      <c r="W6" t="s">
        <v>112</v>
      </c>
      <c r="X6" s="38" t="s">
        <v>131</v>
      </c>
      <c r="Y6" s="39">
        <f t="shared" ref="Y6:Y21" si="0">HLOOKUP(W6,$D$2:$S$70,11)</f>
        <v>1210</v>
      </c>
      <c r="Z6" s="39">
        <f t="shared" ref="Z6:Z21" si="1">HLOOKUP(W6,$D$2:$S$70,20)</f>
        <v>3428</v>
      </c>
      <c r="AA6" s="39">
        <f t="shared" ref="AA6:AA21" si="2">+Z6+Y6</f>
        <v>4638</v>
      </c>
      <c r="AB6" s="6">
        <f>+AA6/'Team Offense'!$C$1</f>
        <v>289.875</v>
      </c>
      <c r="AC6" s="7"/>
    </row>
    <row r="7" spans="1:29">
      <c r="A7" s="2" t="s">
        <v>84</v>
      </c>
      <c r="D7">
        <f>'[1]Cumulative Stats'!M7</f>
        <v>139</v>
      </c>
      <c r="E7">
        <f>'[2]Cumulative Stats'!M7</f>
        <v>142</v>
      </c>
      <c r="F7">
        <f>'[3]Cumulative Stats'!M7</f>
        <v>124</v>
      </c>
      <c r="G7">
        <f>'[4]Cumulative Stats'!M7</f>
        <v>95</v>
      </c>
      <c r="H7">
        <f>'[5]Cumulative Stats'!M7</f>
        <v>117</v>
      </c>
      <c r="I7">
        <f>'[6]Cumulative Stats'!M7</f>
        <v>146</v>
      </c>
      <c r="J7">
        <f>'[7]Cumulative Stats'!M7</f>
        <v>100</v>
      </c>
      <c r="K7">
        <f>'[8]Cumulative Stats'!M7</f>
        <v>89</v>
      </c>
      <c r="L7">
        <f>'[9]Cumulative Stats'!M7</f>
        <v>98</v>
      </c>
      <c r="M7">
        <f>'[10]Cumulative Stats'!M7</f>
        <v>79</v>
      </c>
      <c r="N7">
        <f>'[11]Cumulative Stats'!M7</f>
        <v>143</v>
      </c>
      <c r="O7">
        <f>'[12]Cumulative Stats'!M7</f>
        <v>107</v>
      </c>
      <c r="P7">
        <f>'[13]Cumulative Stats'!M7</f>
        <v>73</v>
      </c>
      <c r="Q7">
        <f>'[14]Cumulative Stats'!M7</f>
        <v>109</v>
      </c>
      <c r="R7">
        <f>'[15]Cumulative Stats'!M7</f>
        <v>114</v>
      </c>
      <c r="S7">
        <f>'[16]Cumulative Stats'!M7</f>
        <v>131</v>
      </c>
      <c r="U7" s="6"/>
      <c r="V7" s="6"/>
      <c r="W7" s="8" t="s">
        <v>139</v>
      </c>
      <c r="X7" s="38" t="s">
        <v>140</v>
      </c>
      <c r="Y7" s="39">
        <f t="shared" si="0"/>
        <v>1279</v>
      </c>
      <c r="Z7" s="39">
        <f t="shared" si="1"/>
        <v>3457</v>
      </c>
      <c r="AA7" s="39">
        <f t="shared" si="2"/>
        <v>4736</v>
      </c>
      <c r="AB7" s="6">
        <f>+AA7/'Team Offense'!$C$1</f>
        <v>296</v>
      </c>
      <c r="AC7" s="7"/>
    </row>
    <row r="8" spans="1:29">
      <c r="A8" s="2" t="s">
        <v>85</v>
      </c>
      <c r="D8">
        <f>'[1]Cumulative Stats'!M8</f>
        <v>196</v>
      </c>
      <c r="E8">
        <f>'[2]Cumulative Stats'!M8</f>
        <v>221</v>
      </c>
      <c r="F8">
        <f>'[3]Cumulative Stats'!M8</f>
        <v>195</v>
      </c>
      <c r="G8">
        <f>'[4]Cumulative Stats'!M8</f>
        <v>172</v>
      </c>
      <c r="H8">
        <f>'[5]Cumulative Stats'!M8</f>
        <v>175</v>
      </c>
      <c r="I8">
        <f>'[6]Cumulative Stats'!M8</f>
        <v>213</v>
      </c>
      <c r="J8">
        <f>'[7]Cumulative Stats'!M8</f>
        <v>158</v>
      </c>
      <c r="K8">
        <f>'[8]Cumulative Stats'!M8</f>
        <v>151</v>
      </c>
      <c r="L8">
        <f>'[9]Cumulative Stats'!M8</f>
        <v>159</v>
      </c>
      <c r="M8">
        <f>'[10]Cumulative Stats'!M8</f>
        <v>151</v>
      </c>
      <c r="N8">
        <f>'[11]Cumulative Stats'!M8</f>
        <v>213</v>
      </c>
      <c r="O8">
        <f>'[12]Cumulative Stats'!M8</f>
        <v>169</v>
      </c>
      <c r="P8">
        <f>'[13]Cumulative Stats'!M8</f>
        <v>164</v>
      </c>
      <c r="Q8">
        <f>'[14]Cumulative Stats'!M8</f>
        <v>185</v>
      </c>
      <c r="R8">
        <f>'[15]Cumulative Stats'!M8</f>
        <v>186</v>
      </c>
      <c r="S8">
        <f>'[16]Cumulative Stats'!M8</f>
        <v>187</v>
      </c>
      <c r="U8" s="6"/>
      <c r="V8" s="6"/>
      <c r="W8" s="8" t="s">
        <v>157</v>
      </c>
      <c r="X8" s="38" t="s">
        <v>134</v>
      </c>
      <c r="Y8" s="39">
        <f t="shared" si="0"/>
        <v>1243</v>
      </c>
      <c r="Z8" s="39">
        <f t="shared" si="1"/>
        <v>3538</v>
      </c>
      <c r="AA8" s="39">
        <f t="shared" si="2"/>
        <v>4781</v>
      </c>
      <c r="AB8" s="6">
        <f>+AA8/'Team Offense'!$C$1</f>
        <v>298.8125</v>
      </c>
      <c r="AC8" s="7"/>
    </row>
    <row r="9" spans="1:29">
      <c r="A9" t="s">
        <v>86</v>
      </c>
      <c r="D9">
        <f>'[1]Cumulative Stats'!M9</f>
        <v>43</v>
      </c>
      <c r="E9">
        <f>'[2]Cumulative Stats'!M9</f>
        <v>41</v>
      </c>
      <c r="F9">
        <f>'[3]Cumulative Stats'!M9</f>
        <v>28</v>
      </c>
      <c r="G9">
        <f>'[4]Cumulative Stats'!M9</f>
        <v>38</v>
      </c>
      <c r="H9">
        <f>'[5]Cumulative Stats'!M9</f>
        <v>32</v>
      </c>
      <c r="I9">
        <f>'[6]Cumulative Stats'!M9</f>
        <v>52</v>
      </c>
      <c r="J9">
        <f>'[7]Cumulative Stats'!M9</f>
        <v>43</v>
      </c>
      <c r="K9">
        <f>'[8]Cumulative Stats'!M9</f>
        <v>48</v>
      </c>
      <c r="L9">
        <f>'[9]Cumulative Stats'!M9</f>
        <v>33</v>
      </c>
      <c r="M9">
        <f>'[10]Cumulative Stats'!M9</f>
        <v>43</v>
      </c>
      <c r="N9">
        <f>'[11]Cumulative Stats'!M9</f>
        <v>42</v>
      </c>
      <c r="O9">
        <f>'[12]Cumulative Stats'!M9</f>
        <v>44</v>
      </c>
      <c r="P9">
        <f>'[13]Cumulative Stats'!M9</f>
        <v>40</v>
      </c>
      <c r="Q9">
        <f>'[14]Cumulative Stats'!M9</f>
        <v>52</v>
      </c>
      <c r="R9">
        <f>'[15]Cumulative Stats'!M9</f>
        <v>50</v>
      </c>
      <c r="S9">
        <f>'[16]Cumulative Stats'!M9</f>
        <v>33</v>
      </c>
      <c r="U9" s="6"/>
      <c r="V9" s="6"/>
      <c r="W9" t="s">
        <v>107</v>
      </c>
      <c r="X9" s="38" t="s">
        <v>128</v>
      </c>
      <c r="Y9" s="39">
        <f t="shared" si="0"/>
        <v>1357</v>
      </c>
      <c r="Z9" s="39">
        <f t="shared" si="1"/>
        <v>3683</v>
      </c>
      <c r="AA9" s="39">
        <f t="shared" si="2"/>
        <v>5040</v>
      </c>
      <c r="AB9" s="6">
        <f>+AA9/'Team Offense'!$C$1</f>
        <v>315</v>
      </c>
      <c r="AC9" s="7"/>
    </row>
    <row r="10" spans="1:29">
      <c r="D10">
        <f>'[1]Cumulative Stats'!M10</f>
        <v>0</v>
      </c>
      <c r="E10">
        <f>'[2]Cumulative Stats'!M10</f>
        <v>0</v>
      </c>
      <c r="F10">
        <f>'[3]Cumulative Stats'!M10</f>
        <v>0</v>
      </c>
      <c r="G10">
        <f>'[4]Cumulative Stats'!M10</f>
        <v>0</v>
      </c>
      <c r="H10">
        <f>'[5]Cumulative Stats'!M10</f>
        <v>0</v>
      </c>
      <c r="I10">
        <f>'[6]Cumulative Stats'!M10</f>
        <v>0</v>
      </c>
      <c r="J10">
        <f>'[7]Cumulative Stats'!M10</f>
        <v>0</v>
      </c>
      <c r="K10">
        <f>'[8]Cumulative Stats'!M10</f>
        <v>0</v>
      </c>
      <c r="L10">
        <f>'[9]Cumulative Stats'!M10</f>
        <v>0</v>
      </c>
      <c r="M10">
        <f>'[10]Cumulative Stats'!M10</f>
        <v>0</v>
      </c>
      <c r="N10">
        <f>'[11]Cumulative Stats'!M10</f>
        <v>0</v>
      </c>
      <c r="O10">
        <f>'[12]Cumulative Stats'!M10</f>
        <v>0</v>
      </c>
      <c r="P10">
        <f>'[13]Cumulative Stats'!M10</f>
        <v>0</v>
      </c>
      <c r="Q10">
        <f>'[14]Cumulative Stats'!M10</f>
        <v>0</v>
      </c>
      <c r="R10">
        <f>'[15]Cumulative Stats'!M10</f>
        <v>0</v>
      </c>
      <c r="S10">
        <f>'[16]Cumulative Stats'!M10</f>
        <v>0</v>
      </c>
      <c r="W10" t="s">
        <v>114</v>
      </c>
      <c r="X10" s="38" t="s">
        <v>133</v>
      </c>
      <c r="Y10" s="39">
        <f t="shared" si="0"/>
        <v>1634</v>
      </c>
      <c r="Z10" s="39">
        <f t="shared" si="1"/>
        <v>3411</v>
      </c>
      <c r="AA10" s="39">
        <f t="shared" si="2"/>
        <v>5045</v>
      </c>
      <c r="AB10" s="6">
        <f>+AA10/'Team Offense'!$C$1</f>
        <v>315.3125</v>
      </c>
      <c r="AC10" s="7"/>
    </row>
    <row r="11" spans="1:29">
      <c r="A11" t="s">
        <v>4</v>
      </c>
      <c r="D11">
        <f>'[1]Cumulative Stats'!M11</f>
        <v>458</v>
      </c>
      <c r="E11">
        <f>'[2]Cumulative Stats'!M11</f>
        <v>493</v>
      </c>
      <c r="F11">
        <f>'[3]Cumulative Stats'!M11</f>
        <v>445</v>
      </c>
      <c r="G11">
        <f>'[4]Cumulative Stats'!M11</f>
        <v>417</v>
      </c>
      <c r="H11">
        <f>'[5]Cumulative Stats'!M11</f>
        <v>434</v>
      </c>
      <c r="I11">
        <f>'[6]Cumulative Stats'!M11</f>
        <v>459</v>
      </c>
      <c r="J11">
        <f>'[7]Cumulative Stats'!M11</f>
        <v>445</v>
      </c>
      <c r="K11">
        <f>'[8]Cumulative Stats'!M11</f>
        <v>356</v>
      </c>
      <c r="L11">
        <f>'[9]Cumulative Stats'!M11</f>
        <v>435</v>
      </c>
      <c r="M11">
        <f>'[10]Cumulative Stats'!M11</f>
        <v>381</v>
      </c>
      <c r="N11">
        <f>'[11]Cumulative Stats'!M11</f>
        <v>441</v>
      </c>
      <c r="O11">
        <f>'[12]Cumulative Stats'!M11</f>
        <v>429</v>
      </c>
      <c r="P11">
        <f>'[13]Cumulative Stats'!M11</f>
        <v>351</v>
      </c>
      <c r="Q11">
        <f>'[14]Cumulative Stats'!M11</f>
        <v>437</v>
      </c>
      <c r="R11">
        <f>'[15]Cumulative Stats'!M11</f>
        <v>408</v>
      </c>
      <c r="S11">
        <f>'[16]Cumulative Stats'!M11</f>
        <v>410</v>
      </c>
      <c r="U11" s="6"/>
      <c r="V11" s="6"/>
      <c r="W11" t="s">
        <v>110</v>
      </c>
      <c r="X11" s="38" t="s">
        <v>138</v>
      </c>
      <c r="Y11" s="39">
        <f t="shared" si="0"/>
        <v>1749</v>
      </c>
      <c r="Z11" s="39">
        <f t="shared" si="1"/>
        <v>3464</v>
      </c>
      <c r="AA11" s="39">
        <f t="shared" si="2"/>
        <v>5213</v>
      </c>
      <c r="AB11" s="6">
        <f>+AA11/'Team Offense'!$C$1</f>
        <v>325.8125</v>
      </c>
      <c r="AC11" s="7"/>
    </row>
    <row r="12" spans="1:29">
      <c r="A12" t="s">
        <v>5</v>
      </c>
      <c r="D12">
        <f>'[1]Cumulative Stats'!M12</f>
        <v>2193</v>
      </c>
      <c r="E12">
        <f>'[2]Cumulative Stats'!M12</f>
        <v>2041</v>
      </c>
      <c r="F12">
        <f>'[3]Cumulative Stats'!M12</f>
        <v>2094</v>
      </c>
      <c r="G12">
        <f>'[4]Cumulative Stats'!M12</f>
        <v>1357</v>
      </c>
      <c r="H12">
        <f>'[5]Cumulative Stats'!M12</f>
        <v>1842</v>
      </c>
      <c r="I12">
        <f>'[6]Cumulative Stats'!M12</f>
        <v>2497</v>
      </c>
      <c r="J12">
        <f>'[7]Cumulative Stats'!M12</f>
        <v>1749</v>
      </c>
      <c r="K12">
        <f>'[8]Cumulative Stats'!M12</f>
        <v>1279</v>
      </c>
      <c r="L12">
        <f>'[9]Cumulative Stats'!M12</f>
        <v>1574</v>
      </c>
      <c r="M12">
        <f>'[10]Cumulative Stats'!M12</f>
        <v>1210</v>
      </c>
      <c r="N12">
        <f>'[11]Cumulative Stats'!M12</f>
        <v>2192</v>
      </c>
      <c r="O12">
        <f>'[12]Cumulative Stats'!M12</f>
        <v>1634</v>
      </c>
      <c r="P12">
        <f>'[13]Cumulative Stats'!M12</f>
        <v>1243</v>
      </c>
      <c r="Q12">
        <f>'[14]Cumulative Stats'!M12</f>
        <v>1809</v>
      </c>
      <c r="R12">
        <f>'[15]Cumulative Stats'!M12</f>
        <v>1774</v>
      </c>
      <c r="S12">
        <f>'[16]Cumulative Stats'!M12</f>
        <v>2104</v>
      </c>
      <c r="U12" s="6"/>
      <c r="V12" s="6"/>
      <c r="W12" t="s">
        <v>111</v>
      </c>
      <c r="X12" s="38" t="s">
        <v>130</v>
      </c>
      <c r="Y12" s="39">
        <f t="shared" si="0"/>
        <v>1574</v>
      </c>
      <c r="Z12" s="39">
        <f t="shared" si="1"/>
        <v>3660</v>
      </c>
      <c r="AA12" s="39">
        <f t="shared" si="2"/>
        <v>5234</v>
      </c>
      <c r="AB12" s="6">
        <f>+AA12/'Team Offense'!$C$1</f>
        <v>327.125</v>
      </c>
      <c r="AC12" s="7"/>
    </row>
    <row r="13" spans="1:29">
      <c r="A13" s="2" t="s">
        <v>6</v>
      </c>
      <c r="D13">
        <f>'[1]Cumulative Stats'!M13</f>
        <v>4.7882096069868991</v>
      </c>
      <c r="E13">
        <f>'[2]Cumulative Stats'!M13</f>
        <v>4.1399594320486814</v>
      </c>
      <c r="F13">
        <f>'[3]Cumulative Stats'!M13</f>
        <v>4.7056179775280897</v>
      </c>
      <c r="G13">
        <f>'[4]Cumulative Stats'!M13</f>
        <v>3.2541966426858515</v>
      </c>
      <c r="H13">
        <f>'[5]Cumulative Stats'!M13</f>
        <v>4.2442396313364057</v>
      </c>
      <c r="I13">
        <f>'[6]Cumulative Stats'!M13</f>
        <v>5.4400871459694988</v>
      </c>
      <c r="J13">
        <f>'[7]Cumulative Stats'!M13</f>
        <v>3.9303370786516854</v>
      </c>
      <c r="K13">
        <f>'[8]Cumulative Stats'!M13</f>
        <v>3.5926966292134832</v>
      </c>
      <c r="L13">
        <f>'[9]Cumulative Stats'!M13</f>
        <v>3.6183908045977011</v>
      </c>
      <c r="M13">
        <f>'[10]Cumulative Stats'!M13</f>
        <v>3.1758530183727034</v>
      </c>
      <c r="N13">
        <f>'[11]Cumulative Stats'!M13</f>
        <v>4.970521541950113</v>
      </c>
      <c r="O13">
        <f>'[12]Cumulative Stats'!M13</f>
        <v>3.8088578088578089</v>
      </c>
      <c r="P13">
        <f>'[13]Cumulative Stats'!M13</f>
        <v>3.5413105413105415</v>
      </c>
      <c r="Q13">
        <f>'[14]Cumulative Stats'!M13</f>
        <v>4.139588100686499</v>
      </c>
      <c r="R13">
        <f>'[15]Cumulative Stats'!M13</f>
        <v>4.3480392156862742</v>
      </c>
      <c r="S13">
        <f>'[16]Cumulative Stats'!M13</f>
        <v>5.1317073170731708</v>
      </c>
      <c r="U13" s="6"/>
      <c r="V13" s="6"/>
      <c r="W13" s="8" t="s">
        <v>108</v>
      </c>
      <c r="X13" s="38" t="s">
        <v>156</v>
      </c>
      <c r="Y13" s="39">
        <f t="shared" si="0"/>
        <v>1842</v>
      </c>
      <c r="Z13" s="39">
        <f t="shared" si="1"/>
        <v>3534</v>
      </c>
      <c r="AA13" s="39">
        <f t="shared" si="2"/>
        <v>5376</v>
      </c>
      <c r="AB13" s="6">
        <f>+AA13/'Team Offense'!$C$1</f>
        <v>336</v>
      </c>
      <c r="AC13" s="7"/>
    </row>
    <row r="14" spans="1:29">
      <c r="D14">
        <f>'[1]Cumulative Stats'!M14</f>
        <v>0</v>
      </c>
      <c r="E14">
        <f>'[2]Cumulative Stats'!M14</f>
        <v>0</v>
      </c>
      <c r="F14">
        <f>'[3]Cumulative Stats'!M14</f>
        <v>0</v>
      </c>
      <c r="G14">
        <f>'[4]Cumulative Stats'!M14</f>
        <v>0</v>
      </c>
      <c r="H14">
        <f>'[5]Cumulative Stats'!M14</f>
        <v>0</v>
      </c>
      <c r="I14">
        <f>'[6]Cumulative Stats'!M14</f>
        <v>0</v>
      </c>
      <c r="J14">
        <f>'[7]Cumulative Stats'!M14</f>
        <v>0</v>
      </c>
      <c r="K14">
        <f>'[8]Cumulative Stats'!M14</f>
        <v>0</v>
      </c>
      <c r="L14">
        <f>'[9]Cumulative Stats'!M14</f>
        <v>0</v>
      </c>
      <c r="M14">
        <f>'[10]Cumulative Stats'!M14</f>
        <v>0</v>
      </c>
      <c r="N14">
        <f>'[11]Cumulative Stats'!M14</f>
        <v>0</v>
      </c>
      <c r="O14">
        <f>'[12]Cumulative Stats'!M14</f>
        <v>0</v>
      </c>
      <c r="P14">
        <f>'[13]Cumulative Stats'!M14</f>
        <v>0</v>
      </c>
      <c r="Q14">
        <f>'[14]Cumulative Stats'!M14</f>
        <v>0</v>
      </c>
      <c r="R14">
        <f>'[15]Cumulative Stats'!M14</f>
        <v>0</v>
      </c>
      <c r="S14">
        <f>'[16]Cumulative Stats'!M14</f>
        <v>0</v>
      </c>
      <c r="W14" t="s">
        <v>117</v>
      </c>
      <c r="X14" s="38" t="s">
        <v>136</v>
      </c>
      <c r="Y14" s="39">
        <f t="shared" si="0"/>
        <v>1774</v>
      </c>
      <c r="Z14" s="39">
        <f t="shared" si="1"/>
        <v>3870</v>
      </c>
      <c r="AA14" s="39">
        <f t="shared" si="2"/>
        <v>5644</v>
      </c>
      <c r="AB14" s="6">
        <f>+AA14/'Team Offense'!$C$1</f>
        <v>352.75</v>
      </c>
      <c r="AC14" s="7"/>
    </row>
    <row r="15" spans="1:29">
      <c r="A15" t="s">
        <v>7</v>
      </c>
      <c r="D15">
        <f>'[1]Cumulative Stats'!M15</f>
        <v>545</v>
      </c>
      <c r="E15">
        <f>'[2]Cumulative Stats'!M15</f>
        <v>589</v>
      </c>
      <c r="F15">
        <f>'[3]Cumulative Stats'!M15</f>
        <v>513</v>
      </c>
      <c r="G15">
        <f>'[4]Cumulative Stats'!M15</f>
        <v>564</v>
      </c>
      <c r="H15">
        <f>'[5]Cumulative Stats'!M15</f>
        <v>570</v>
      </c>
      <c r="I15">
        <f>'[6]Cumulative Stats'!M15</f>
        <v>596</v>
      </c>
      <c r="J15">
        <f>'[7]Cumulative Stats'!M15</f>
        <v>533</v>
      </c>
      <c r="K15">
        <f>'[8]Cumulative Stats'!M15</f>
        <v>520</v>
      </c>
      <c r="L15">
        <f>'[9]Cumulative Stats'!M15</f>
        <v>554</v>
      </c>
      <c r="M15">
        <f>'[10]Cumulative Stats'!M15</f>
        <v>516</v>
      </c>
      <c r="N15">
        <f>'[11]Cumulative Stats'!M15</f>
        <v>578</v>
      </c>
      <c r="O15">
        <f>'[12]Cumulative Stats'!M15</f>
        <v>547</v>
      </c>
      <c r="P15">
        <f>'[13]Cumulative Stats'!M15</f>
        <v>526</v>
      </c>
      <c r="Q15">
        <f>'[14]Cumulative Stats'!M15</f>
        <v>584</v>
      </c>
      <c r="R15">
        <f>'[15]Cumulative Stats'!M15</f>
        <v>598</v>
      </c>
      <c r="S15">
        <f>'[16]Cumulative Stats'!M15</f>
        <v>502</v>
      </c>
      <c r="U15" s="6"/>
      <c r="V15" s="6"/>
      <c r="W15" t="s">
        <v>116</v>
      </c>
      <c r="X15" s="38" t="s">
        <v>135</v>
      </c>
      <c r="Y15" s="39">
        <f t="shared" si="0"/>
        <v>1809</v>
      </c>
      <c r="Z15" s="39">
        <f t="shared" si="1"/>
        <v>3935</v>
      </c>
      <c r="AA15" s="39">
        <f t="shared" si="2"/>
        <v>5744</v>
      </c>
      <c r="AB15" s="6">
        <f>+AA15/'Team Offense'!$C$1</f>
        <v>359</v>
      </c>
      <c r="AC15" s="7"/>
    </row>
    <row r="16" spans="1:29">
      <c r="A16" t="s">
        <v>8</v>
      </c>
      <c r="D16">
        <f>'[1]Cumulative Stats'!M16</f>
        <v>377</v>
      </c>
      <c r="E16">
        <f>'[2]Cumulative Stats'!M16</f>
        <v>418</v>
      </c>
      <c r="F16">
        <f>'[3]Cumulative Stats'!M16</f>
        <v>348</v>
      </c>
      <c r="G16">
        <f>'[4]Cumulative Stats'!M16</f>
        <v>355</v>
      </c>
      <c r="H16">
        <f>'[5]Cumulative Stats'!M16</f>
        <v>366</v>
      </c>
      <c r="I16">
        <f>'[6]Cumulative Stats'!M16</f>
        <v>392</v>
      </c>
      <c r="J16">
        <f>'[7]Cumulative Stats'!M16</f>
        <v>317</v>
      </c>
      <c r="K16">
        <f>'[8]Cumulative Stats'!M16</f>
        <v>324</v>
      </c>
      <c r="L16">
        <f>'[9]Cumulative Stats'!M16</f>
        <v>331</v>
      </c>
      <c r="M16">
        <f>'[10]Cumulative Stats'!M16</f>
        <v>324</v>
      </c>
      <c r="N16">
        <f>'[11]Cumulative Stats'!M16</f>
        <v>390</v>
      </c>
      <c r="O16">
        <f>'[12]Cumulative Stats'!M16</f>
        <v>353</v>
      </c>
      <c r="P16">
        <f>'[13]Cumulative Stats'!M16</f>
        <v>296</v>
      </c>
      <c r="Q16">
        <f>'[14]Cumulative Stats'!M16</f>
        <v>359</v>
      </c>
      <c r="R16">
        <f>'[15]Cumulative Stats'!M16</f>
        <v>383</v>
      </c>
      <c r="S16">
        <f>'[16]Cumulative Stats'!M16</f>
        <v>351</v>
      </c>
      <c r="U16" s="6"/>
      <c r="V16" s="6"/>
      <c r="W16" t="s">
        <v>106</v>
      </c>
      <c r="X16" s="38" t="s">
        <v>127</v>
      </c>
      <c r="Y16" s="39">
        <f t="shared" si="0"/>
        <v>2094</v>
      </c>
      <c r="Z16" s="39">
        <f t="shared" si="1"/>
        <v>4157</v>
      </c>
      <c r="AA16" s="39">
        <f t="shared" si="2"/>
        <v>6251</v>
      </c>
      <c r="AB16" s="6">
        <f>+AA16/'Team Offense'!$C$1</f>
        <v>390.6875</v>
      </c>
      <c r="AC16" s="7"/>
    </row>
    <row r="17" spans="1:29">
      <c r="A17" t="s">
        <v>9</v>
      </c>
      <c r="D17">
        <f>'[1]Cumulative Stats'!M17</f>
        <v>69.174311926605498</v>
      </c>
      <c r="E17">
        <f>'[2]Cumulative Stats'!M17</f>
        <v>70.967741935483872</v>
      </c>
      <c r="F17">
        <f>'[3]Cumulative Stats'!M17</f>
        <v>67.836257309941516</v>
      </c>
      <c r="G17">
        <f>'[4]Cumulative Stats'!M17</f>
        <v>62.943262411347526</v>
      </c>
      <c r="H17">
        <f>'[5]Cumulative Stats'!M17</f>
        <v>64.21052631578948</v>
      </c>
      <c r="I17">
        <f>'[6]Cumulative Stats'!M17</f>
        <v>65.771812080536918</v>
      </c>
      <c r="J17">
        <f>'[7]Cumulative Stats'!M17</f>
        <v>59.474671669793622</v>
      </c>
      <c r="K17">
        <f>'[8]Cumulative Stats'!M17</f>
        <v>62.307692307692307</v>
      </c>
      <c r="L17">
        <f>'[9]Cumulative Stats'!M17</f>
        <v>59.747292418772567</v>
      </c>
      <c r="M17">
        <f>'[10]Cumulative Stats'!M17</f>
        <v>62.790697674418603</v>
      </c>
      <c r="N17">
        <f>'[11]Cumulative Stats'!M17</f>
        <v>67.474048442906579</v>
      </c>
      <c r="O17">
        <f>'[12]Cumulative Stats'!M17</f>
        <v>64.533820840950639</v>
      </c>
      <c r="P17">
        <f>'[13]Cumulative Stats'!M17</f>
        <v>56.27376425855514</v>
      </c>
      <c r="Q17">
        <f>'[14]Cumulative Stats'!M17</f>
        <v>61.472602739726021</v>
      </c>
      <c r="R17">
        <f>'[15]Cumulative Stats'!M17</f>
        <v>64.046822742474916</v>
      </c>
      <c r="S17">
        <f>'[16]Cumulative Stats'!M17</f>
        <v>69.920318725099605</v>
      </c>
      <c r="U17" s="6"/>
      <c r="V17" s="6"/>
      <c r="W17" t="s">
        <v>118</v>
      </c>
      <c r="X17" s="38" t="s">
        <v>137</v>
      </c>
      <c r="Y17" s="39">
        <f t="shared" si="0"/>
        <v>2104</v>
      </c>
      <c r="Z17" s="39">
        <f t="shared" si="1"/>
        <v>4153</v>
      </c>
      <c r="AA17" s="39">
        <f t="shared" si="2"/>
        <v>6257</v>
      </c>
      <c r="AB17" s="6">
        <f>+AA17/'Team Offense'!$C$1</f>
        <v>391.0625</v>
      </c>
      <c r="AC17" s="7"/>
    </row>
    <row r="18" spans="1:29">
      <c r="A18" t="s">
        <v>10</v>
      </c>
      <c r="D18">
        <f>'[1]Cumulative Stats'!M18</f>
        <v>4403</v>
      </c>
      <c r="E18">
        <f>'[2]Cumulative Stats'!M18</f>
        <v>4662</v>
      </c>
      <c r="F18">
        <f>'[3]Cumulative Stats'!M18</f>
        <v>4479</v>
      </c>
      <c r="G18">
        <f>'[4]Cumulative Stats'!M18</f>
        <v>3937</v>
      </c>
      <c r="H18">
        <f>'[5]Cumulative Stats'!M18</f>
        <v>3734</v>
      </c>
      <c r="I18">
        <f>'[6]Cumulative Stats'!M18</f>
        <v>4440</v>
      </c>
      <c r="J18">
        <f>'[7]Cumulative Stats'!M18</f>
        <v>3687</v>
      </c>
      <c r="K18">
        <f>'[8]Cumulative Stats'!M18</f>
        <v>3810</v>
      </c>
      <c r="L18">
        <f>'[9]Cumulative Stats'!M18</f>
        <v>3952</v>
      </c>
      <c r="M18">
        <f>'[10]Cumulative Stats'!M18</f>
        <v>3798</v>
      </c>
      <c r="N18">
        <f>'[11]Cumulative Stats'!M18</f>
        <v>4875</v>
      </c>
      <c r="O18">
        <f>'[12]Cumulative Stats'!M18</f>
        <v>3697</v>
      </c>
      <c r="P18">
        <f>'[13]Cumulative Stats'!M18</f>
        <v>3811</v>
      </c>
      <c r="Q18">
        <f>'[14]Cumulative Stats'!M18</f>
        <v>4088</v>
      </c>
      <c r="R18">
        <f>'[15]Cumulative Stats'!M18</f>
        <v>4052</v>
      </c>
      <c r="S18">
        <f>'[16]Cumulative Stats'!M18</f>
        <v>4441</v>
      </c>
      <c r="U18" s="6"/>
      <c r="V18" s="6"/>
      <c r="W18" t="s">
        <v>104</v>
      </c>
      <c r="X18" s="38" t="s">
        <v>125</v>
      </c>
      <c r="Y18" s="39">
        <f t="shared" si="0"/>
        <v>2193</v>
      </c>
      <c r="Z18" s="39">
        <f t="shared" si="1"/>
        <v>4163</v>
      </c>
      <c r="AA18" s="39">
        <f t="shared" si="2"/>
        <v>6356</v>
      </c>
      <c r="AB18" s="6">
        <f>+AA18/'Team Offense'!$C$1</f>
        <v>397.25</v>
      </c>
      <c r="AC18" s="7"/>
    </row>
    <row r="19" spans="1:29">
      <c r="A19" t="s">
        <v>11</v>
      </c>
      <c r="D19">
        <f>'[1]Cumulative Stats'!M19</f>
        <v>37</v>
      </c>
      <c r="E19">
        <f>'[2]Cumulative Stats'!M19</f>
        <v>22</v>
      </c>
      <c r="F19">
        <f>'[3]Cumulative Stats'!M19</f>
        <v>63</v>
      </c>
      <c r="G19">
        <f>'[4]Cumulative Stats'!M19</f>
        <v>44</v>
      </c>
      <c r="H19">
        <f>'[5]Cumulative Stats'!M19</f>
        <v>35</v>
      </c>
      <c r="I19">
        <f>'[6]Cumulative Stats'!M19</f>
        <v>22</v>
      </c>
      <c r="J19">
        <f>'[7]Cumulative Stats'!M19</f>
        <v>42</v>
      </c>
      <c r="K19">
        <f>'[8]Cumulative Stats'!M19</f>
        <v>62</v>
      </c>
      <c r="L19">
        <f>'[9]Cumulative Stats'!M19</f>
        <v>49</v>
      </c>
      <c r="M19">
        <f>'[10]Cumulative Stats'!M19</f>
        <v>62</v>
      </c>
      <c r="N19">
        <f>'[11]Cumulative Stats'!M19</f>
        <v>46</v>
      </c>
      <c r="O19">
        <f>'[12]Cumulative Stats'!M19</f>
        <v>48</v>
      </c>
      <c r="P19">
        <f>'[13]Cumulative Stats'!M19</f>
        <v>52</v>
      </c>
      <c r="Q19">
        <f>'[14]Cumulative Stats'!M19</f>
        <v>23</v>
      </c>
      <c r="R19">
        <f>'[15]Cumulative Stats'!M19</f>
        <v>31</v>
      </c>
      <c r="S19">
        <f>'[16]Cumulative Stats'!M19</f>
        <v>54</v>
      </c>
      <c r="U19" s="6"/>
      <c r="V19" s="6"/>
      <c r="W19" t="s">
        <v>105</v>
      </c>
      <c r="X19" s="38" t="s">
        <v>126</v>
      </c>
      <c r="Y19" s="39">
        <f t="shared" si="0"/>
        <v>2041</v>
      </c>
      <c r="Z19" s="39">
        <f t="shared" si="1"/>
        <v>4530</v>
      </c>
      <c r="AA19" s="39">
        <f t="shared" si="2"/>
        <v>6571</v>
      </c>
      <c r="AB19" s="6">
        <f>+AA19/'Team Offense'!$C$1</f>
        <v>410.6875</v>
      </c>
      <c r="AC19" s="7"/>
    </row>
    <row r="20" spans="1:29">
      <c r="A20" t="s">
        <v>12</v>
      </c>
      <c r="D20">
        <f>'[1]Cumulative Stats'!M20</f>
        <v>240</v>
      </c>
      <c r="E20">
        <f>'[2]Cumulative Stats'!M20</f>
        <v>132</v>
      </c>
      <c r="F20">
        <f>'[3]Cumulative Stats'!M20</f>
        <v>322</v>
      </c>
      <c r="G20">
        <f>'[4]Cumulative Stats'!M20</f>
        <v>254</v>
      </c>
      <c r="H20">
        <f>'[5]Cumulative Stats'!M20</f>
        <v>200</v>
      </c>
      <c r="I20">
        <f>'[6]Cumulative Stats'!M20</f>
        <v>126</v>
      </c>
      <c r="J20">
        <f>'[7]Cumulative Stats'!M20</f>
        <v>223</v>
      </c>
      <c r="K20">
        <f>'[8]Cumulative Stats'!M20</f>
        <v>353</v>
      </c>
      <c r="L20">
        <f>'[9]Cumulative Stats'!M20</f>
        <v>292</v>
      </c>
      <c r="M20">
        <f>'[10]Cumulative Stats'!M20</f>
        <v>370</v>
      </c>
      <c r="N20">
        <f>'[11]Cumulative Stats'!M20</f>
        <v>314</v>
      </c>
      <c r="O20">
        <f>'[12]Cumulative Stats'!M20</f>
        <v>286</v>
      </c>
      <c r="P20">
        <f>'[13]Cumulative Stats'!M20</f>
        <v>273</v>
      </c>
      <c r="Q20">
        <f>'[14]Cumulative Stats'!M20</f>
        <v>153</v>
      </c>
      <c r="R20">
        <f>'[15]Cumulative Stats'!M20</f>
        <v>182</v>
      </c>
      <c r="S20">
        <f>'[16]Cumulative Stats'!M20</f>
        <v>288</v>
      </c>
      <c r="U20" s="6"/>
      <c r="V20" s="6"/>
      <c r="W20" t="s">
        <v>113</v>
      </c>
      <c r="X20" s="38" t="s">
        <v>132</v>
      </c>
      <c r="Y20" s="39">
        <f t="shared" si="0"/>
        <v>2192</v>
      </c>
      <c r="Z20" s="39">
        <f t="shared" si="1"/>
        <v>4561</v>
      </c>
      <c r="AA20" s="39">
        <f t="shared" si="2"/>
        <v>6753</v>
      </c>
      <c r="AB20" s="6">
        <f>+AA20/'Team Offense'!$C$1</f>
        <v>422.0625</v>
      </c>
      <c r="AC20" s="7"/>
    </row>
    <row r="21" spans="1:29">
      <c r="A21" t="s">
        <v>13</v>
      </c>
      <c r="D21">
        <f>'[1]Cumulative Stats'!M21</f>
        <v>4163</v>
      </c>
      <c r="E21">
        <f>'[2]Cumulative Stats'!M21</f>
        <v>4530</v>
      </c>
      <c r="F21">
        <f>'[3]Cumulative Stats'!M21</f>
        <v>4157</v>
      </c>
      <c r="G21">
        <f>'[4]Cumulative Stats'!M21</f>
        <v>3683</v>
      </c>
      <c r="H21">
        <f>'[5]Cumulative Stats'!M21</f>
        <v>3534</v>
      </c>
      <c r="I21">
        <f>'[6]Cumulative Stats'!M21</f>
        <v>4314</v>
      </c>
      <c r="J21">
        <f>'[7]Cumulative Stats'!M21</f>
        <v>3464</v>
      </c>
      <c r="K21">
        <f>'[8]Cumulative Stats'!M21</f>
        <v>3457</v>
      </c>
      <c r="L21">
        <f>'[9]Cumulative Stats'!M21</f>
        <v>3660</v>
      </c>
      <c r="M21">
        <f>'[10]Cumulative Stats'!M21</f>
        <v>3428</v>
      </c>
      <c r="N21">
        <f>'[11]Cumulative Stats'!M21</f>
        <v>4561</v>
      </c>
      <c r="O21">
        <f>'[12]Cumulative Stats'!M21</f>
        <v>3411</v>
      </c>
      <c r="P21">
        <f>'[13]Cumulative Stats'!M21</f>
        <v>3538</v>
      </c>
      <c r="Q21">
        <f>'[14]Cumulative Stats'!M21</f>
        <v>3935</v>
      </c>
      <c r="R21">
        <f>'[15]Cumulative Stats'!M21</f>
        <v>3870</v>
      </c>
      <c r="S21">
        <f>'[16]Cumulative Stats'!M21</f>
        <v>4153</v>
      </c>
      <c r="U21" s="6"/>
      <c r="V21" s="6"/>
      <c r="W21" t="s">
        <v>109</v>
      </c>
      <c r="X21" s="38" t="s">
        <v>129</v>
      </c>
      <c r="Y21" s="39">
        <f t="shared" si="0"/>
        <v>2497</v>
      </c>
      <c r="Z21" s="39">
        <f t="shared" si="1"/>
        <v>4314</v>
      </c>
      <c r="AA21" s="39">
        <f t="shared" si="2"/>
        <v>6811</v>
      </c>
      <c r="AB21" s="6">
        <f>+AA21/'Team Offense'!$C$1</f>
        <v>425.6875</v>
      </c>
      <c r="AC21" s="7"/>
    </row>
    <row r="22" spans="1:29">
      <c r="A22" t="s">
        <v>14</v>
      </c>
      <c r="D22">
        <f>'[1]Cumulative Stats'!M22</f>
        <v>7.1529209621993131</v>
      </c>
      <c r="E22">
        <f>'[2]Cumulative Stats'!M22</f>
        <v>7.414075286415712</v>
      </c>
      <c r="F22">
        <f>'[3]Cumulative Stats'!M22</f>
        <v>7.2170138888888893</v>
      </c>
      <c r="G22">
        <f>'[4]Cumulative Stats'!M22</f>
        <v>6.0575657894736841</v>
      </c>
      <c r="H22">
        <f>'[5]Cumulative Stats'!M22</f>
        <v>5.8413223140495871</v>
      </c>
      <c r="I22">
        <f>'[6]Cumulative Stats'!M22</f>
        <v>6.9805825242718447</v>
      </c>
      <c r="J22">
        <f>'[7]Cumulative Stats'!M22</f>
        <v>6.0243478260869567</v>
      </c>
      <c r="K22">
        <f>'[8]Cumulative Stats'!M22</f>
        <v>5.9398625429553267</v>
      </c>
      <c r="L22">
        <f>'[9]Cumulative Stats'!M22</f>
        <v>6.0696517412935327</v>
      </c>
      <c r="M22">
        <f>'[10]Cumulative Stats'!M22</f>
        <v>5.9307958477508649</v>
      </c>
      <c r="N22">
        <f>'[11]Cumulative Stats'!M22</f>
        <v>7.3092948717948714</v>
      </c>
      <c r="O22">
        <f>'[12]Cumulative Stats'!M22</f>
        <v>5.7327731092436975</v>
      </c>
      <c r="P22">
        <f>'[13]Cumulative Stats'!M22</f>
        <v>6.1211072664359865</v>
      </c>
      <c r="Q22">
        <f>'[14]Cumulative Stats'!M22</f>
        <v>6.4827018121911042</v>
      </c>
      <c r="R22">
        <f>'[15]Cumulative Stats'!M22</f>
        <v>6.1526232114467412</v>
      </c>
      <c r="S22">
        <f>'[16]Cumulative Stats'!M22</f>
        <v>7.4694244604316546</v>
      </c>
      <c r="U22" s="6"/>
      <c r="V22" s="6"/>
    </row>
    <row r="23" spans="1:29">
      <c r="A23" t="s">
        <v>15</v>
      </c>
      <c r="D23">
        <f>'[1]Cumulative Stats'!M23</f>
        <v>11.679045092838196</v>
      </c>
      <c r="E23">
        <f>'[2]Cumulative Stats'!M23</f>
        <v>11.153110047846891</v>
      </c>
      <c r="F23">
        <f>'[3]Cumulative Stats'!M23</f>
        <v>12.870689655172415</v>
      </c>
      <c r="G23">
        <f>'[4]Cumulative Stats'!M23</f>
        <v>11.090140845070422</v>
      </c>
      <c r="H23">
        <f>'[5]Cumulative Stats'!M23</f>
        <v>10.202185792349727</v>
      </c>
      <c r="I23">
        <f>'[6]Cumulative Stats'!M23</f>
        <v>11.326530612244898</v>
      </c>
      <c r="J23">
        <f>'[7]Cumulative Stats'!M23</f>
        <v>11.630914826498422</v>
      </c>
      <c r="K23">
        <f>'[8]Cumulative Stats'!M23</f>
        <v>11.75925925925926</v>
      </c>
      <c r="L23">
        <f>'[9]Cumulative Stats'!M23</f>
        <v>11.939577039274925</v>
      </c>
      <c r="M23">
        <f>'[10]Cumulative Stats'!M23</f>
        <v>11.722222222222221</v>
      </c>
      <c r="N23">
        <f>'[11]Cumulative Stats'!M23</f>
        <v>12.5</v>
      </c>
      <c r="O23">
        <f>'[12]Cumulative Stats'!M23</f>
        <v>10.473087818696884</v>
      </c>
      <c r="P23">
        <f>'[13]Cumulative Stats'!M23</f>
        <v>12.875</v>
      </c>
      <c r="Q23">
        <f>'[14]Cumulative Stats'!M23</f>
        <v>11.387186629526463</v>
      </c>
      <c r="R23">
        <f>'[15]Cumulative Stats'!M23</f>
        <v>10.579634464751958</v>
      </c>
      <c r="S23">
        <f>'[16]Cumulative Stats'!M23</f>
        <v>12.652421652421653</v>
      </c>
      <c r="U23" s="6"/>
      <c r="V23" s="6"/>
      <c r="X23" s="4"/>
      <c r="AC23" s="6"/>
    </row>
    <row r="24" spans="1:29">
      <c r="D24">
        <f>'[1]Cumulative Stats'!M24</f>
        <v>0</v>
      </c>
      <c r="E24">
        <f>'[2]Cumulative Stats'!M24</f>
        <v>0</v>
      </c>
      <c r="F24">
        <f>'[3]Cumulative Stats'!M24</f>
        <v>0</v>
      </c>
      <c r="G24">
        <f>'[4]Cumulative Stats'!M24</f>
        <v>0</v>
      </c>
      <c r="H24">
        <f>'[5]Cumulative Stats'!M24</f>
        <v>0</v>
      </c>
      <c r="I24">
        <f>'[6]Cumulative Stats'!M24</f>
        <v>0</v>
      </c>
      <c r="J24">
        <f>'[7]Cumulative Stats'!M24</f>
        <v>0</v>
      </c>
      <c r="K24">
        <f>'[8]Cumulative Stats'!M24</f>
        <v>0</v>
      </c>
      <c r="L24">
        <f>'[9]Cumulative Stats'!M24</f>
        <v>0</v>
      </c>
      <c r="M24">
        <f>'[10]Cumulative Stats'!M24</f>
        <v>0</v>
      </c>
      <c r="N24">
        <f>'[11]Cumulative Stats'!M24</f>
        <v>0</v>
      </c>
      <c r="O24">
        <f>'[12]Cumulative Stats'!M24</f>
        <v>0</v>
      </c>
      <c r="P24">
        <f>'[13]Cumulative Stats'!M24</f>
        <v>0</v>
      </c>
      <c r="Q24">
        <f>'[14]Cumulative Stats'!M24</f>
        <v>0</v>
      </c>
      <c r="R24">
        <f>'[15]Cumulative Stats'!M24</f>
        <v>0</v>
      </c>
      <c r="S24">
        <f>'[16]Cumulative Stats'!M24</f>
        <v>0</v>
      </c>
      <c r="X24" s="4"/>
      <c r="AC24" s="7"/>
    </row>
    <row r="25" spans="1:29">
      <c r="A25" t="s">
        <v>16</v>
      </c>
      <c r="D25">
        <f>'[1]Cumulative Stats'!M25</f>
        <v>0</v>
      </c>
      <c r="E25">
        <f>'[2]Cumulative Stats'!M25</f>
        <v>0</v>
      </c>
      <c r="F25">
        <f>'[3]Cumulative Stats'!M25</f>
        <v>0</v>
      </c>
      <c r="G25">
        <f>'[4]Cumulative Stats'!M25</f>
        <v>0</v>
      </c>
      <c r="H25">
        <f>'[5]Cumulative Stats'!M25</f>
        <v>0</v>
      </c>
      <c r="I25">
        <f>'[6]Cumulative Stats'!M25</f>
        <v>0</v>
      </c>
      <c r="J25">
        <f>'[7]Cumulative Stats'!M25</f>
        <v>0</v>
      </c>
      <c r="K25">
        <f>'[8]Cumulative Stats'!M25</f>
        <v>0</v>
      </c>
      <c r="L25">
        <f>'[9]Cumulative Stats'!M25</f>
        <v>0</v>
      </c>
      <c r="M25">
        <f>'[10]Cumulative Stats'!M25</f>
        <v>0</v>
      </c>
      <c r="N25">
        <f>'[11]Cumulative Stats'!M25</f>
        <v>0</v>
      </c>
      <c r="O25">
        <f>'[12]Cumulative Stats'!M25</f>
        <v>0</v>
      </c>
      <c r="P25">
        <f>'[13]Cumulative Stats'!M25</f>
        <v>0</v>
      </c>
      <c r="Q25">
        <f>'[14]Cumulative Stats'!M25</f>
        <v>0</v>
      </c>
      <c r="R25">
        <f>'[15]Cumulative Stats'!M25</f>
        <v>0</v>
      </c>
      <c r="S25">
        <f>'[16]Cumulative Stats'!M25</f>
        <v>0</v>
      </c>
      <c r="X25" s="4"/>
    </row>
    <row r="26" spans="1:29">
      <c r="A26" t="s">
        <v>17</v>
      </c>
      <c r="D26">
        <f>'[1]Cumulative Stats'!M26</f>
        <v>6356</v>
      </c>
      <c r="E26">
        <f>'[2]Cumulative Stats'!M26</f>
        <v>6571</v>
      </c>
      <c r="F26">
        <f>'[3]Cumulative Stats'!M26</f>
        <v>6251</v>
      </c>
      <c r="G26">
        <f>'[4]Cumulative Stats'!M26</f>
        <v>5040</v>
      </c>
      <c r="H26">
        <f>'[5]Cumulative Stats'!M26</f>
        <v>5376</v>
      </c>
      <c r="I26">
        <f>'[6]Cumulative Stats'!M26</f>
        <v>6811</v>
      </c>
      <c r="J26">
        <f>'[7]Cumulative Stats'!M26</f>
        <v>5213</v>
      </c>
      <c r="K26">
        <f>'[8]Cumulative Stats'!M26</f>
        <v>4736</v>
      </c>
      <c r="L26">
        <f>'[9]Cumulative Stats'!M26</f>
        <v>5234</v>
      </c>
      <c r="M26">
        <f>'[10]Cumulative Stats'!M26</f>
        <v>4638</v>
      </c>
      <c r="N26">
        <f>'[11]Cumulative Stats'!M26</f>
        <v>6753</v>
      </c>
      <c r="O26">
        <f>'[12]Cumulative Stats'!M26</f>
        <v>5045</v>
      </c>
      <c r="P26">
        <f>'[13]Cumulative Stats'!M26</f>
        <v>4781</v>
      </c>
      <c r="Q26">
        <f>'[14]Cumulative Stats'!M26</f>
        <v>5744</v>
      </c>
      <c r="R26">
        <f>'[15]Cumulative Stats'!M26</f>
        <v>5644</v>
      </c>
      <c r="S26">
        <f>'[16]Cumulative Stats'!M26</f>
        <v>6257</v>
      </c>
      <c r="U26" s="6"/>
      <c r="V26" s="6"/>
      <c r="X26" s="4"/>
      <c r="AB26" s="6"/>
    </row>
    <row r="27" spans="1:29">
      <c r="A27" t="s">
        <v>18</v>
      </c>
      <c r="D27">
        <f>'[1]Cumulative Stats'!M27</f>
        <v>34.502831969792325</v>
      </c>
      <c r="E27">
        <f>'[2]Cumulative Stats'!M27</f>
        <v>31.060721351392484</v>
      </c>
      <c r="F27">
        <f>'[3]Cumulative Stats'!M27</f>
        <v>33.498640217565189</v>
      </c>
      <c r="G27">
        <f>'[4]Cumulative Stats'!M27</f>
        <v>26.924603174603174</v>
      </c>
      <c r="H27">
        <f>'[5]Cumulative Stats'!M27</f>
        <v>34.263392857142854</v>
      </c>
      <c r="I27">
        <f>'[6]Cumulative Stats'!M27</f>
        <v>36.661283218323298</v>
      </c>
      <c r="J27">
        <f>'[7]Cumulative Stats'!M27</f>
        <v>33.550738538269712</v>
      </c>
      <c r="K27">
        <f>'[8]Cumulative Stats'!M27</f>
        <v>27.005912162162161</v>
      </c>
      <c r="L27">
        <f>'[9]Cumulative Stats'!M27</f>
        <v>30.072602216278181</v>
      </c>
      <c r="M27">
        <f>'[10]Cumulative Stats'!M27</f>
        <v>26.088831392841744</v>
      </c>
      <c r="N27">
        <f>'[11]Cumulative Stats'!M27</f>
        <v>32.459647564045611</v>
      </c>
      <c r="O27">
        <f>'[12]Cumulative Stats'!M27</f>
        <v>32.388503468780968</v>
      </c>
      <c r="P27">
        <f>'[13]Cumulative Stats'!M27</f>
        <v>25.998745032419997</v>
      </c>
      <c r="Q27">
        <f>'[14]Cumulative Stats'!M27</f>
        <v>31.493732590529248</v>
      </c>
      <c r="R27">
        <f>'[15]Cumulative Stats'!M27</f>
        <v>31.431608788093552</v>
      </c>
      <c r="S27">
        <f>'[16]Cumulative Stats'!M27</f>
        <v>33.626338500879015</v>
      </c>
      <c r="U27" s="6"/>
      <c r="X27" s="4"/>
      <c r="AB27" s="6"/>
    </row>
    <row r="28" spans="1:29">
      <c r="A28" s="2" t="s">
        <v>19</v>
      </c>
      <c r="D28">
        <f>'[1]Cumulative Stats'!M28</f>
        <v>65.497168030207675</v>
      </c>
      <c r="E28">
        <f>'[2]Cumulative Stats'!M28</f>
        <v>68.939278648607512</v>
      </c>
      <c r="F28">
        <f>'[3]Cumulative Stats'!M28</f>
        <v>66.501359782434804</v>
      </c>
      <c r="G28">
        <f>'[4]Cumulative Stats'!M28</f>
        <v>73.075396825396822</v>
      </c>
      <c r="H28">
        <f>'[5]Cumulative Stats'!M28</f>
        <v>65.736607142857139</v>
      </c>
      <c r="I28">
        <f>'[6]Cumulative Stats'!M28</f>
        <v>63.338716781676695</v>
      </c>
      <c r="J28">
        <f>'[7]Cumulative Stats'!M28</f>
        <v>66.449261461730288</v>
      </c>
      <c r="K28">
        <f>'[8]Cumulative Stats'!M28</f>
        <v>72.994087837837839</v>
      </c>
      <c r="L28">
        <f>'[9]Cumulative Stats'!M28</f>
        <v>69.92739778372183</v>
      </c>
      <c r="M28">
        <f>'[10]Cumulative Stats'!M28</f>
        <v>73.91116860715826</v>
      </c>
      <c r="N28">
        <f>'[11]Cumulative Stats'!M28</f>
        <v>67.540352435954389</v>
      </c>
      <c r="O28">
        <f>'[12]Cumulative Stats'!M28</f>
        <v>67.611496531219032</v>
      </c>
      <c r="P28">
        <f>'[13]Cumulative Stats'!M28</f>
        <v>74.001254967579996</v>
      </c>
      <c r="Q28">
        <f>'[14]Cumulative Stats'!M28</f>
        <v>68.506267409470752</v>
      </c>
      <c r="R28">
        <f>'[15]Cumulative Stats'!M28</f>
        <v>68.568391211906459</v>
      </c>
      <c r="S28">
        <f>'[16]Cumulative Stats'!M28</f>
        <v>66.373661499120985</v>
      </c>
      <c r="U28" s="6"/>
      <c r="X28" s="4"/>
      <c r="AB28" s="6"/>
    </row>
    <row r="29" spans="1:29">
      <c r="D29">
        <f>'[1]Cumulative Stats'!M29</f>
        <v>0</v>
      </c>
      <c r="E29">
        <f>'[2]Cumulative Stats'!M29</f>
        <v>0</v>
      </c>
      <c r="F29">
        <f>'[3]Cumulative Stats'!M29</f>
        <v>0</v>
      </c>
      <c r="G29">
        <f>'[4]Cumulative Stats'!M29</f>
        <v>0</v>
      </c>
      <c r="H29">
        <f>'[5]Cumulative Stats'!M29</f>
        <v>0</v>
      </c>
      <c r="I29">
        <f>'[6]Cumulative Stats'!M29</f>
        <v>0</v>
      </c>
      <c r="J29">
        <f>'[7]Cumulative Stats'!M29</f>
        <v>0</v>
      </c>
      <c r="K29">
        <f>'[8]Cumulative Stats'!M29</f>
        <v>0</v>
      </c>
      <c r="L29">
        <f>'[9]Cumulative Stats'!M29</f>
        <v>0</v>
      </c>
      <c r="M29">
        <f>'[10]Cumulative Stats'!M29</f>
        <v>0</v>
      </c>
      <c r="N29">
        <f>'[11]Cumulative Stats'!M29</f>
        <v>0</v>
      </c>
      <c r="O29">
        <f>'[12]Cumulative Stats'!M29</f>
        <v>0</v>
      </c>
      <c r="P29">
        <f>'[13]Cumulative Stats'!M29</f>
        <v>0</v>
      </c>
      <c r="Q29">
        <f>'[14]Cumulative Stats'!M29</f>
        <v>0</v>
      </c>
      <c r="R29">
        <f>'[15]Cumulative Stats'!M29</f>
        <v>0</v>
      </c>
      <c r="S29">
        <f>'[16]Cumulative Stats'!M29</f>
        <v>0</v>
      </c>
      <c r="X29" s="4"/>
      <c r="AB29" s="6"/>
    </row>
    <row r="30" spans="1:29">
      <c r="A30" t="s">
        <v>20</v>
      </c>
      <c r="D30">
        <f>'[1]Cumulative Stats'!M30</f>
        <v>1040</v>
      </c>
      <c r="E30">
        <f>'[2]Cumulative Stats'!M30</f>
        <v>1104</v>
      </c>
      <c r="F30">
        <f>'[3]Cumulative Stats'!M30</f>
        <v>1021</v>
      </c>
      <c r="G30">
        <f>'[4]Cumulative Stats'!M30</f>
        <v>1025</v>
      </c>
      <c r="H30">
        <f>'[5]Cumulative Stats'!M30</f>
        <v>1039</v>
      </c>
      <c r="I30">
        <f>'[6]Cumulative Stats'!M30</f>
        <v>1077</v>
      </c>
      <c r="J30">
        <f>'[7]Cumulative Stats'!M30</f>
        <v>1020</v>
      </c>
      <c r="K30">
        <f>'[8]Cumulative Stats'!M30</f>
        <v>938</v>
      </c>
      <c r="L30">
        <f>'[9]Cumulative Stats'!M30</f>
        <v>1038</v>
      </c>
      <c r="M30">
        <f>'[10]Cumulative Stats'!M30</f>
        <v>959</v>
      </c>
      <c r="N30">
        <f>'[11]Cumulative Stats'!M30</f>
        <v>1065</v>
      </c>
      <c r="O30">
        <f>'[12]Cumulative Stats'!M30</f>
        <v>1024</v>
      </c>
      <c r="P30">
        <f>'[13]Cumulative Stats'!M30</f>
        <v>929</v>
      </c>
      <c r="Q30">
        <f>'[14]Cumulative Stats'!M30</f>
        <v>1044</v>
      </c>
      <c r="R30">
        <f>'[15]Cumulative Stats'!M30</f>
        <v>1037</v>
      </c>
      <c r="S30">
        <f>'[16]Cumulative Stats'!M30</f>
        <v>966</v>
      </c>
      <c r="U30" s="6"/>
      <c r="V30" s="6"/>
      <c r="X30" s="4"/>
      <c r="AB30" s="6"/>
    </row>
    <row r="31" spans="1:29">
      <c r="A31" t="s">
        <v>21</v>
      </c>
      <c r="D31">
        <f>'[1]Cumulative Stats'!M31</f>
        <v>6.1115384615384611</v>
      </c>
      <c r="E31">
        <f>'[2]Cumulative Stats'!M31</f>
        <v>5.9519927536231885</v>
      </c>
      <c r="F31">
        <f>'[3]Cumulative Stats'!M31</f>
        <v>6.1224289911851129</v>
      </c>
      <c r="G31">
        <f>'[4]Cumulative Stats'!M31</f>
        <v>4.9170731707317072</v>
      </c>
      <c r="H31">
        <f>'[5]Cumulative Stats'!M31</f>
        <v>5.1742059672762268</v>
      </c>
      <c r="I31">
        <f>'[6]Cumulative Stats'!M31</f>
        <v>6.3240482822655526</v>
      </c>
      <c r="J31">
        <f>'[7]Cumulative Stats'!M31</f>
        <v>5.1107843137254898</v>
      </c>
      <c r="K31">
        <f>'[8]Cumulative Stats'!M31</f>
        <v>5.0490405117270791</v>
      </c>
      <c r="L31">
        <f>'[9]Cumulative Stats'!M31</f>
        <v>5.0423892100192678</v>
      </c>
      <c r="M31">
        <f>'[10]Cumulative Stats'!M31</f>
        <v>4.8362877997914495</v>
      </c>
      <c r="N31">
        <f>'[11]Cumulative Stats'!M31</f>
        <v>6.3408450704225352</v>
      </c>
      <c r="O31">
        <f>'[12]Cumulative Stats'!M31</f>
        <v>4.9267578125</v>
      </c>
      <c r="P31">
        <f>'[13]Cumulative Stats'!M31</f>
        <v>5.146393972012917</v>
      </c>
      <c r="Q31">
        <f>'[14]Cumulative Stats'!M31</f>
        <v>5.5019157088122608</v>
      </c>
      <c r="R31">
        <f>'[15]Cumulative Stats'!M31</f>
        <v>5.442622950819672</v>
      </c>
      <c r="S31">
        <f>'[16]Cumulative Stats'!M31</f>
        <v>6.4772256728778466</v>
      </c>
      <c r="X31" s="4"/>
      <c r="AB31" s="6"/>
    </row>
    <row r="32" spans="1:29">
      <c r="D32">
        <f>'[1]Cumulative Stats'!M32</f>
        <v>0</v>
      </c>
      <c r="E32">
        <f>'[2]Cumulative Stats'!M32</f>
        <v>0</v>
      </c>
      <c r="F32">
        <f>'[3]Cumulative Stats'!M32</f>
        <v>0</v>
      </c>
      <c r="G32">
        <f>'[4]Cumulative Stats'!M32</f>
        <v>0</v>
      </c>
      <c r="H32">
        <f>'[5]Cumulative Stats'!M32</f>
        <v>0</v>
      </c>
      <c r="I32">
        <f>'[6]Cumulative Stats'!M32</f>
        <v>0</v>
      </c>
      <c r="J32">
        <f>'[7]Cumulative Stats'!M32</f>
        <v>0</v>
      </c>
      <c r="K32">
        <f>'[8]Cumulative Stats'!M32</f>
        <v>0</v>
      </c>
      <c r="L32">
        <f>'[9]Cumulative Stats'!M32</f>
        <v>0</v>
      </c>
      <c r="M32">
        <f>'[10]Cumulative Stats'!M32</f>
        <v>0</v>
      </c>
      <c r="N32">
        <f>'[11]Cumulative Stats'!M32</f>
        <v>0</v>
      </c>
      <c r="O32">
        <f>'[12]Cumulative Stats'!M32</f>
        <v>0</v>
      </c>
      <c r="P32">
        <f>'[13]Cumulative Stats'!M32</f>
        <v>0</v>
      </c>
      <c r="Q32">
        <f>'[14]Cumulative Stats'!M32</f>
        <v>0</v>
      </c>
      <c r="R32">
        <f>'[15]Cumulative Stats'!M32</f>
        <v>0</v>
      </c>
      <c r="S32">
        <f>'[16]Cumulative Stats'!M32</f>
        <v>0</v>
      </c>
      <c r="X32" s="4"/>
      <c r="AB32" s="6"/>
    </row>
    <row r="33" spans="1:28">
      <c r="A33" t="s">
        <v>22</v>
      </c>
      <c r="D33">
        <f>'[1]Cumulative Stats'!M33</f>
        <v>0</v>
      </c>
      <c r="E33">
        <f>'[2]Cumulative Stats'!M33</f>
        <v>0</v>
      </c>
      <c r="F33">
        <f>'[3]Cumulative Stats'!M33</f>
        <v>0</v>
      </c>
      <c r="G33">
        <f>'[4]Cumulative Stats'!M33</f>
        <v>0</v>
      </c>
      <c r="H33">
        <f>'[5]Cumulative Stats'!M33</f>
        <v>0</v>
      </c>
      <c r="I33">
        <f>'[6]Cumulative Stats'!M33</f>
        <v>0</v>
      </c>
      <c r="J33">
        <f>'[7]Cumulative Stats'!M33</f>
        <v>0</v>
      </c>
      <c r="K33">
        <f>'[8]Cumulative Stats'!M33</f>
        <v>0</v>
      </c>
      <c r="L33">
        <f>'[9]Cumulative Stats'!M33</f>
        <v>0</v>
      </c>
      <c r="M33">
        <f>'[10]Cumulative Stats'!M33</f>
        <v>0</v>
      </c>
      <c r="N33">
        <f>'[11]Cumulative Stats'!M33</f>
        <v>0</v>
      </c>
      <c r="O33">
        <f>'[12]Cumulative Stats'!M33</f>
        <v>0</v>
      </c>
      <c r="P33">
        <f>'[13]Cumulative Stats'!M33</f>
        <v>0</v>
      </c>
      <c r="Q33">
        <f>'[14]Cumulative Stats'!M33</f>
        <v>0</v>
      </c>
      <c r="R33">
        <f>'[15]Cumulative Stats'!M33</f>
        <v>0</v>
      </c>
      <c r="S33">
        <f>'[16]Cumulative Stats'!M33</f>
        <v>0</v>
      </c>
      <c r="X33" s="4"/>
      <c r="AB33" s="6"/>
    </row>
    <row r="34" spans="1:28">
      <c r="A34" t="s">
        <v>23</v>
      </c>
      <c r="D34">
        <f>'[1]Cumulative Stats'!M34</f>
        <v>4</v>
      </c>
      <c r="E34">
        <f>'[2]Cumulative Stats'!M34</f>
        <v>5</v>
      </c>
      <c r="F34">
        <f>'[3]Cumulative Stats'!M34</f>
        <v>14</v>
      </c>
      <c r="G34">
        <f>'[4]Cumulative Stats'!M34</f>
        <v>7</v>
      </c>
      <c r="H34">
        <f>'[5]Cumulative Stats'!M34</f>
        <v>5</v>
      </c>
      <c r="I34">
        <f>'[6]Cumulative Stats'!M34</f>
        <v>8</v>
      </c>
      <c r="J34">
        <f>'[7]Cumulative Stats'!M34</f>
        <v>10</v>
      </c>
      <c r="K34">
        <f>'[8]Cumulative Stats'!M34</f>
        <v>6</v>
      </c>
      <c r="L34">
        <f>'[9]Cumulative Stats'!M34</f>
        <v>10</v>
      </c>
      <c r="M34">
        <f>'[10]Cumulative Stats'!M34</f>
        <v>5</v>
      </c>
      <c r="N34">
        <f>'[11]Cumulative Stats'!M34</f>
        <v>6</v>
      </c>
      <c r="O34">
        <f>'[12]Cumulative Stats'!M34</f>
        <v>8</v>
      </c>
      <c r="P34">
        <f>'[13]Cumulative Stats'!M34</f>
        <v>11</v>
      </c>
      <c r="Q34">
        <f>'[14]Cumulative Stats'!M34</f>
        <v>10</v>
      </c>
      <c r="R34">
        <f>'[15]Cumulative Stats'!M34</f>
        <v>9</v>
      </c>
      <c r="S34">
        <f>'[16]Cumulative Stats'!M34</f>
        <v>5</v>
      </c>
      <c r="U34" s="6"/>
      <c r="V34" s="6"/>
      <c r="X34" s="4"/>
      <c r="AB34" s="6"/>
    </row>
    <row r="35" spans="1:28">
      <c r="A35" t="s">
        <v>24</v>
      </c>
      <c r="D35">
        <f>'[1]Cumulative Stats'!M35</f>
        <v>60</v>
      </c>
      <c r="E35">
        <f>'[2]Cumulative Stats'!M35</f>
        <v>15</v>
      </c>
      <c r="F35">
        <f>'[3]Cumulative Stats'!M35</f>
        <v>62</v>
      </c>
      <c r="G35">
        <f>'[4]Cumulative Stats'!M35</f>
        <v>25</v>
      </c>
      <c r="H35">
        <f>'[5]Cumulative Stats'!M35</f>
        <v>56</v>
      </c>
      <c r="I35">
        <f>'[6]Cumulative Stats'!M35</f>
        <v>7</v>
      </c>
      <c r="J35">
        <f>'[7]Cumulative Stats'!M35</f>
        <v>131</v>
      </c>
      <c r="K35">
        <f>'[8]Cumulative Stats'!M35</f>
        <v>5</v>
      </c>
      <c r="L35">
        <f>'[9]Cumulative Stats'!M35</f>
        <v>113</v>
      </c>
      <c r="M35">
        <f>'[10]Cumulative Stats'!M35</f>
        <v>36</v>
      </c>
      <c r="N35">
        <f>'[11]Cumulative Stats'!M35</f>
        <v>118</v>
      </c>
      <c r="O35">
        <f>'[12]Cumulative Stats'!M35</f>
        <v>83</v>
      </c>
      <c r="P35">
        <f>'[13]Cumulative Stats'!M35</f>
        <v>162</v>
      </c>
      <c r="Q35">
        <f>'[14]Cumulative Stats'!M35</f>
        <v>69</v>
      </c>
      <c r="R35">
        <f>'[15]Cumulative Stats'!M35</f>
        <v>101</v>
      </c>
      <c r="S35">
        <f>'[16]Cumulative Stats'!M35</f>
        <v>65</v>
      </c>
      <c r="U35" s="6"/>
      <c r="V35" s="6"/>
      <c r="X35" s="4"/>
      <c r="AB35" s="6"/>
    </row>
    <row r="36" spans="1:28">
      <c r="A36" t="s">
        <v>25</v>
      </c>
      <c r="D36">
        <f>'[1]Cumulative Stats'!M36</f>
        <v>0</v>
      </c>
      <c r="E36">
        <f>'[2]Cumulative Stats'!M36</f>
        <v>0</v>
      </c>
      <c r="F36">
        <f>'[3]Cumulative Stats'!M36</f>
        <v>0</v>
      </c>
      <c r="G36">
        <f>'[4]Cumulative Stats'!M36</f>
        <v>1</v>
      </c>
      <c r="H36">
        <f>'[5]Cumulative Stats'!M36</f>
        <v>0</v>
      </c>
      <c r="I36">
        <f>'[6]Cumulative Stats'!M36</f>
        <v>0</v>
      </c>
      <c r="J36">
        <f>'[7]Cumulative Stats'!M36</f>
        <v>0</v>
      </c>
      <c r="K36">
        <f>'[8]Cumulative Stats'!M36</f>
        <v>0</v>
      </c>
      <c r="L36">
        <f>'[9]Cumulative Stats'!M36</f>
        <v>0</v>
      </c>
      <c r="M36">
        <f>'[10]Cumulative Stats'!M36</f>
        <v>1</v>
      </c>
      <c r="N36">
        <f>'[11]Cumulative Stats'!M36</f>
        <v>1</v>
      </c>
      <c r="O36">
        <f>'[12]Cumulative Stats'!M36</f>
        <v>1</v>
      </c>
      <c r="P36">
        <f>'[13]Cumulative Stats'!M36</f>
        <v>2</v>
      </c>
      <c r="Q36">
        <f>'[14]Cumulative Stats'!M36</f>
        <v>1</v>
      </c>
      <c r="R36">
        <f>'[15]Cumulative Stats'!M36</f>
        <v>3</v>
      </c>
      <c r="S36">
        <f>'[16]Cumulative Stats'!M36</f>
        <v>0</v>
      </c>
      <c r="U36" s="6"/>
      <c r="V36" s="6"/>
      <c r="X36" s="4"/>
      <c r="AB36" s="6"/>
    </row>
    <row r="37" spans="1:28">
      <c r="D37">
        <f>'[1]Cumulative Stats'!M37</f>
        <v>0</v>
      </c>
      <c r="E37">
        <f>'[2]Cumulative Stats'!M37</f>
        <v>0</v>
      </c>
      <c r="F37">
        <f>'[3]Cumulative Stats'!M37</f>
        <v>0</v>
      </c>
      <c r="G37">
        <f>'[4]Cumulative Stats'!M37</f>
        <v>0</v>
      </c>
      <c r="H37">
        <f>'[5]Cumulative Stats'!M37</f>
        <v>0</v>
      </c>
      <c r="I37">
        <f>'[6]Cumulative Stats'!M37</f>
        <v>0</v>
      </c>
      <c r="J37">
        <f>'[7]Cumulative Stats'!M37</f>
        <v>0</v>
      </c>
      <c r="K37">
        <f>'[8]Cumulative Stats'!M37</f>
        <v>0</v>
      </c>
      <c r="L37">
        <f>'[9]Cumulative Stats'!M37</f>
        <v>0</v>
      </c>
      <c r="M37">
        <f>'[10]Cumulative Stats'!M37</f>
        <v>0</v>
      </c>
      <c r="N37">
        <f>'[11]Cumulative Stats'!M37</f>
        <v>0</v>
      </c>
      <c r="O37">
        <f>'[12]Cumulative Stats'!M37</f>
        <v>0</v>
      </c>
      <c r="P37">
        <f>'[13]Cumulative Stats'!M37</f>
        <v>0</v>
      </c>
      <c r="Q37">
        <f>'[14]Cumulative Stats'!M37</f>
        <v>0</v>
      </c>
      <c r="R37">
        <f>'[15]Cumulative Stats'!M37</f>
        <v>0</v>
      </c>
      <c r="S37">
        <f>'[16]Cumulative Stats'!M37</f>
        <v>0</v>
      </c>
      <c r="X37" s="4"/>
      <c r="AB37" s="6"/>
    </row>
    <row r="38" spans="1:28">
      <c r="A38" t="s">
        <v>26</v>
      </c>
      <c r="D38">
        <f>'[1]Cumulative Stats'!M38</f>
        <v>79</v>
      </c>
      <c r="E38">
        <f>'[2]Cumulative Stats'!M38</f>
        <v>70</v>
      </c>
      <c r="F38">
        <f>'[3]Cumulative Stats'!M38</f>
        <v>88</v>
      </c>
      <c r="G38">
        <f>'[4]Cumulative Stats'!M38</f>
        <v>109</v>
      </c>
      <c r="H38">
        <f>'[5]Cumulative Stats'!M38</f>
        <v>96</v>
      </c>
      <c r="I38">
        <f>'[6]Cumulative Stats'!M38</f>
        <v>74</v>
      </c>
      <c r="J38">
        <f>'[7]Cumulative Stats'!M38</f>
        <v>92</v>
      </c>
      <c r="K38">
        <f>'[8]Cumulative Stats'!M38</f>
        <v>74</v>
      </c>
      <c r="L38">
        <f>'[9]Cumulative Stats'!M38</f>
        <v>90</v>
      </c>
      <c r="M38">
        <f>'[10]Cumulative Stats'!M38</f>
        <v>103</v>
      </c>
      <c r="N38">
        <f>'[11]Cumulative Stats'!M38</f>
        <v>72</v>
      </c>
      <c r="O38">
        <f>'[12]Cumulative Stats'!M38</f>
        <v>102</v>
      </c>
      <c r="P38">
        <f>'[13]Cumulative Stats'!M38</f>
        <v>95</v>
      </c>
      <c r="Q38">
        <f>'[14]Cumulative Stats'!M38</f>
        <v>86</v>
      </c>
      <c r="R38">
        <f>'[15]Cumulative Stats'!M38</f>
        <v>84</v>
      </c>
      <c r="S38">
        <f>'[16]Cumulative Stats'!M38</f>
        <v>69</v>
      </c>
      <c r="U38" s="6"/>
      <c r="V38" s="6"/>
      <c r="X38" s="4"/>
      <c r="AB38" s="6"/>
    </row>
    <row r="39" spans="1:28">
      <c r="A39" t="s">
        <v>27</v>
      </c>
      <c r="D39">
        <f>'[1]Cumulative Stats'!M39</f>
        <v>3583</v>
      </c>
      <c r="E39">
        <f>'[2]Cumulative Stats'!M39</f>
        <v>3046</v>
      </c>
      <c r="F39">
        <f>'[3]Cumulative Stats'!M39</f>
        <v>3795</v>
      </c>
      <c r="G39">
        <f>'[4]Cumulative Stats'!M39</f>
        <v>4898</v>
      </c>
      <c r="H39">
        <f>'[5]Cumulative Stats'!M39</f>
        <v>4336</v>
      </c>
      <c r="I39">
        <f>'[6]Cumulative Stats'!M39</f>
        <v>3195</v>
      </c>
      <c r="J39">
        <f>'[7]Cumulative Stats'!M39</f>
        <v>4138</v>
      </c>
      <c r="K39">
        <f>'[8]Cumulative Stats'!M39</f>
        <v>3290</v>
      </c>
      <c r="L39">
        <f>'[9]Cumulative Stats'!M39</f>
        <v>4021</v>
      </c>
      <c r="M39">
        <f>'[10]Cumulative Stats'!M39</f>
        <v>4654</v>
      </c>
      <c r="N39">
        <f>'[11]Cumulative Stats'!M39</f>
        <v>3054</v>
      </c>
      <c r="O39">
        <f>'[12]Cumulative Stats'!M39</f>
        <v>4528</v>
      </c>
      <c r="P39">
        <f>'[13]Cumulative Stats'!M39</f>
        <v>4191</v>
      </c>
      <c r="Q39">
        <f>'[14]Cumulative Stats'!M39</f>
        <v>3822</v>
      </c>
      <c r="R39">
        <f>'[15]Cumulative Stats'!M39</f>
        <v>3608</v>
      </c>
      <c r="S39">
        <f>'[16]Cumulative Stats'!M39</f>
        <v>2862</v>
      </c>
      <c r="U39" s="6"/>
      <c r="V39" s="6"/>
      <c r="X39" s="4"/>
      <c r="AB39" s="6"/>
    </row>
    <row r="40" spans="1:28">
      <c r="A40" t="s">
        <v>28</v>
      </c>
      <c r="D40">
        <f>'[1]Cumulative Stats'!M40</f>
        <v>45.354430379746837</v>
      </c>
      <c r="E40">
        <f>'[2]Cumulative Stats'!M40</f>
        <v>43.514285714285712</v>
      </c>
      <c r="F40">
        <f>'[3]Cumulative Stats'!M40</f>
        <v>43.125</v>
      </c>
      <c r="G40">
        <f>'[4]Cumulative Stats'!M40</f>
        <v>44.935779816513758</v>
      </c>
      <c r="H40">
        <f>'[5]Cumulative Stats'!M40</f>
        <v>45.166666666666664</v>
      </c>
      <c r="I40">
        <f>'[6]Cumulative Stats'!M40</f>
        <v>43.175675675675677</v>
      </c>
      <c r="J40">
        <f>'[7]Cumulative Stats'!M40</f>
        <v>44.978260869565219</v>
      </c>
      <c r="K40">
        <f>'[8]Cumulative Stats'!M40</f>
        <v>44.45945945945946</v>
      </c>
      <c r="L40">
        <f>'[9]Cumulative Stats'!M40</f>
        <v>44.677777777777777</v>
      </c>
      <c r="M40">
        <f>'[10]Cumulative Stats'!M40</f>
        <v>45.184466019417478</v>
      </c>
      <c r="N40">
        <f>'[11]Cumulative Stats'!M40</f>
        <v>42.416666666666664</v>
      </c>
      <c r="O40">
        <f>'[12]Cumulative Stats'!M40</f>
        <v>44.392156862745097</v>
      </c>
      <c r="P40">
        <f>'[13]Cumulative Stats'!M40</f>
        <v>44.11578947368421</v>
      </c>
      <c r="Q40">
        <f>'[14]Cumulative Stats'!M40</f>
        <v>44.441860465116278</v>
      </c>
      <c r="R40">
        <f>'[15]Cumulative Stats'!M40</f>
        <v>42.952380952380949</v>
      </c>
      <c r="S40">
        <f>'[16]Cumulative Stats'!M40</f>
        <v>41.478260869565219</v>
      </c>
      <c r="U40" s="6"/>
      <c r="V40" s="6"/>
      <c r="X40" s="4"/>
      <c r="AB40" s="6"/>
    </row>
    <row r="41" spans="1:28">
      <c r="D41">
        <f>'[1]Cumulative Stats'!M41</f>
        <v>0</v>
      </c>
      <c r="E41">
        <f>'[2]Cumulative Stats'!M41</f>
        <v>0</v>
      </c>
      <c r="F41">
        <f>'[3]Cumulative Stats'!M41</f>
        <v>0</v>
      </c>
      <c r="G41">
        <f>'[4]Cumulative Stats'!M41</f>
        <v>0</v>
      </c>
      <c r="H41">
        <f>'[5]Cumulative Stats'!M41</f>
        <v>0</v>
      </c>
      <c r="I41">
        <f>'[6]Cumulative Stats'!M41</f>
        <v>0</v>
      </c>
      <c r="J41">
        <f>'[7]Cumulative Stats'!M41</f>
        <v>0</v>
      </c>
      <c r="K41">
        <f>'[8]Cumulative Stats'!M41</f>
        <v>0</v>
      </c>
      <c r="L41">
        <f>'[9]Cumulative Stats'!M41</f>
        <v>0</v>
      </c>
      <c r="M41">
        <f>'[10]Cumulative Stats'!M41</f>
        <v>0</v>
      </c>
      <c r="N41">
        <f>'[11]Cumulative Stats'!M41</f>
        <v>0</v>
      </c>
      <c r="O41">
        <f>'[12]Cumulative Stats'!M41</f>
        <v>0</v>
      </c>
      <c r="P41">
        <f>'[13]Cumulative Stats'!M41</f>
        <v>0</v>
      </c>
      <c r="Q41">
        <f>'[14]Cumulative Stats'!M41</f>
        <v>0</v>
      </c>
      <c r="R41">
        <f>'[15]Cumulative Stats'!M41</f>
        <v>0</v>
      </c>
      <c r="S41">
        <f>'[16]Cumulative Stats'!M41</f>
        <v>0</v>
      </c>
      <c r="X41" s="4"/>
      <c r="AB41" s="6"/>
    </row>
    <row r="42" spans="1:28">
      <c r="A42" t="s">
        <v>29</v>
      </c>
      <c r="D42">
        <f>'[1]Cumulative Stats'!M42</f>
        <v>45</v>
      </c>
      <c r="E42">
        <f>'[2]Cumulative Stats'!M42</f>
        <v>57</v>
      </c>
      <c r="F42">
        <f>'[3]Cumulative Stats'!M42</f>
        <v>50</v>
      </c>
      <c r="G42">
        <f>'[4]Cumulative Stats'!M42</f>
        <v>55</v>
      </c>
      <c r="H42">
        <f>'[5]Cumulative Stats'!M42</f>
        <v>30</v>
      </c>
      <c r="I42">
        <f>'[6]Cumulative Stats'!M42</f>
        <v>42</v>
      </c>
      <c r="J42">
        <f>'[7]Cumulative Stats'!M42</f>
        <v>31</v>
      </c>
      <c r="K42">
        <f>'[8]Cumulative Stats'!M42</f>
        <v>21</v>
      </c>
      <c r="L42">
        <f>'[9]Cumulative Stats'!M42</f>
        <v>30</v>
      </c>
      <c r="M42">
        <f>'[10]Cumulative Stats'!M42</f>
        <v>27</v>
      </c>
      <c r="N42">
        <f>'[11]Cumulative Stats'!M42</f>
        <v>29</v>
      </c>
      <c r="O42">
        <f>'[12]Cumulative Stats'!M42</f>
        <v>35</v>
      </c>
      <c r="P42">
        <f>'[13]Cumulative Stats'!M42</f>
        <v>24</v>
      </c>
      <c r="Q42">
        <f>'[14]Cumulative Stats'!M42</f>
        <v>35</v>
      </c>
      <c r="R42">
        <f>'[15]Cumulative Stats'!M42</f>
        <v>38</v>
      </c>
      <c r="S42">
        <f>'[16]Cumulative Stats'!M42</f>
        <v>42</v>
      </c>
      <c r="U42" s="6"/>
      <c r="V42" s="6"/>
    </row>
    <row r="43" spans="1:28">
      <c r="A43" t="s">
        <v>30</v>
      </c>
      <c r="D43">
        <f>'[1]Cumulative Stats'!M43</f>
        <v>593</v>
      </c>
      <c r="E43">
        <f>'[2]Cumulative Stats'!M43</f>
        <v>410</v>
      </c>
      <c r="F43">
        <f>'[3]Cumulative Stats'!M43</f>
        <v>466</v>
      </c>
      <c r="G43">
        <f>'[4]Cumulative Stats'!M43</f>
        <v>399</v>
      </c>
      <c r="H43">
        <f>'[5]Cumulative Stats'!M43</f>
        <v>109</v>
      </c>
      <c r="I43">
        <f>'[6]Cumulative Stats'!M43</f>
        <v>143</v>
      </c>
      <c r="J43">
        <f>'[7]Cumulative Stats'!M43</f>
        <v>387</v>
      </c>
      <c r="K43">
        <f>'[8]Cumulative Stats'!M43</f>
        <v>217</v>
      </c>
      <c r="L43">
        <f>'[9]Cumulative Stats'!M43</f>
        <v>233</v>
      </c>
      <c r="M43">
        <f>'[10]Cumulative Stats'!M43</f>
        <v>438</v>
      </c>
      <c r="N43">
        <f>'[11]Cumulative Stats'!M43</f>
        <v>185</v>
      </c>
      <c r="O43">
        <f>'[12]Cumulative Stats'!M43</f>
        <v>209</v>
      </c>
      <c r="P43">
        <f>'[13]Cumulative Stats'!M43</f>
        <v>66</v>
      </c>
      <c r="Q43">
        <f>'[14]Cumulative Stats'!M43</f>
        <v>314</v>
      </c>
      <c r="R43">
        <f>'[15]Cumulative Stats'!M43</f>
        <v>545</v>
      </c>
      <c r="S43">
        <f>'[16]Cumulative Stats'!M43</f>
        <v>365</v>
      </c>
      <c r="U43" s="6"/>
      <c r="V43" s="6"/>
    </row>
    <row r="44" spans="1:28">
      <c r="A44" t="s">
        <v>31</v>
      </c>
      <c r="D44">
        <f>'[1]Cumulative Stats'!M44</f>
        <v>13.177777777777777</v>
      </c>
      <c r="E44">
        <f>'[2]Cumulative Stats'!M44</f>
        <v>7.192982456140351</v>
      </c>
      <c r="F44">
        <f>'[3]Cumulative Stats'!M44</f>
        <v>9.32</v>
      </c>
      <c r="G44">
        <f>'[4]Cumulative Stats'!M44</f>
        <v>7.2545454545454549</v>
      </c>
      <c r="H44">
        <f>'[5]Cumulative Stats'!M44</f>
        <v>3.6333333333333333</v>
      </c>
      <c r="I44">
        <f>'[6]Cumulative Stats'!M44</f>
        <v>3.4047619047619047</v>
      </c>
      <c r="J44">
        <f>'[7]Cumulative Stats'!M44</f>
        <v>12.483870967741936</v>
      </c>
      <c r="K44">
        <f>'[8]Cumulative Stats'!M44</f>
        <v>10.333333333333334</v>
      </c>
      <c r="L44">
        <f>'[9]Cumulative Stats'!M44</f>
        <v>7.7666666666666666</v>
      </c>
      <c r="M44">
        <f>'[10]Cumulative Stats'!M44</f>
        <v>16.222222222222221</v>
      </c>
      <c r="N44">
        <f>'[11]Cumulative Stats'!M44</f>
        <v>6.3793103448275863</v>
      </c>
      <c r="O44">
        <f>'[12]Cumulative Stats'!M44</f>
        <v>5.9714285714285715</v>
      </c>
      <c r="P44">
        <f>'[13]Cumulative Stats'!M44</f>
        <v>2.75</v>
      </c>
      <c r="Q44">
        <f>'[14]Cumulative Stats'!M44</f>
        <v>8.9714285714285715</v>
      </c>
      <c r="R44">
        <f>'[15]Cumulative Stats'!M44</f>
        <v>14.342105263157896</v>
      </c>
      <c r="S44">
        <f>'[16]Cumulative Stats'!M44</f>
        <v>8.6904761904761898</v>
      </c>
      <c r="U44" s="6"/>
      <c r="V44" s="6"/>
    </row>
    <row r="45" spans="1:28">
      <c r="A45" t="s">
        <v>32</v>
      </c>
      <c r="D45">
        <f>'[1]Cumulative Stats'!M45</f>
        <v>1</v>
      </c>
      <c r="E45">
        <f>'[2]Cumulative Stats'!M45</f>
        <v>0</v>
      </c>
      <c r="F45">
        <f>'[3]Cumulative Stats'!M45</f>
        <v>1</v>
      </c>
      <c r="G45">
        <f>'[4]Cumulative Stats'!M45</f>
        <v>0</v>
      </c>
      <c r="H45">
        <f>'[5]Cumulative Stats'!M45</f>
        <v>0</v>
      </c>
      <c r="I45">
        <f>'[6]Cumulative Stats'!M45</f>
        <v>0</v>
      </c>
      <c r="J45">
        <f>'[7]Cumulative Stats'!M45</f>
        <v>1</v>
      </c>
      <c r="K45">
        <f>'[8]Cumulative Stats'!M45</f>
        <v>0</v>
      </c>
      <c r="L45">
        <f>'[9]Cumulative Stats'!M45</f>
        <v>0</v>
      </c>
      <c r="M45">
        <f>'[10]Cumulative Stats'!M45</f>
        <v>3</v>
      </c>
      <c r="N45">
        <f>'[11]Cumulative Stats'!M45</f>
        <v>0</v>
      </c>
      <c r="O45">
        <f>'[12]Cumulative Stats'!M45</f>
        <v>0</v>
      </c>
      <c r="P45">
        <f>'[13]Cumulative Stats'!M45</f>
        <v>0</v>
      </c>
      <c r="Q45">
        <f>'[14]Cumulative Stats'!M45</f>
        <v>0</v>
      </c>
      <c r="R45">
        <f>'[15]Cumulative Stats'!M45</f>
        <v>3</v>
      </c>
      <c r="S45">
        <f>'[16]Cumulative Stats'!M45</f>
        <v>0</v>
      </c>
      <c r="U45" s="6"/>
      <c r="V45" s="6"/>
    </row>
    <row r="46" spans="1:28">
      <c r="D46">
        <f>'[1]Cumulative Stats'!M46</f>
        <v>0</v>
      </c>
      <c r="E46">
        <f>'[2]Cumulative Stats'!M46</f>
        <v>0</v>
      </c>
      <c r="F46">
        <f>'[3]Cumulative Stats'!M46</f>
        <v>0</v>
      </c>
      <c r="G46">
        <f>'[4]Cumulative Stats'!M46</f>
        <v>0</v>
      </c>
      <c r="H46">
        <f>'[5]Cumulative Stats'!M46</f>
        <v>0</v>
      </c>
      <c r="I46">
        <f>'[6]Cumulative Stats'!M46</f>
        <v>0</v>
      </c>
      <c r="J46">
        <f>'[7]Cumulative Stats'!M46</f>
        <v>0</v>
      </c>
      <c r="K46">
        <f>'[8]Cumulative Stats'!M46</f>
        <v>0</v>
      </c>
      <c r="L46">
        <f>'[9]Cumulative Stats'!M46</f>
        <v>0</v>
      </c>
      <c r="M46">
        <f>'[10]Cumulative Stats'!M46</f>
        <v>0</v>
      </c>
      <c r="N46">
        <f>'[11]Cumulative Stats'!M46</f>
        <v>0</v>
      </c>
      <c r="O46">
        <f>'[12]Cumulative Stats'!M46</f>
        <v>0</v>
      </c>
      <c r="P46">
        <f>'[13]Cumulative Stats'!M46</f>
        <v>0</v>
      </c>
      <c r="Q46">
        <f>'[14]Cumulative Stats'!M46</f>
        <v>0</v>
      </c>
      <c r="R46">
        <f>'[15]Cumulative Stats'!M46</f>
        <v>0</v>
      </c>
      <c r="S46">
        <f>'[16]Cumulative Stats'!M46</f>
        <v>0</v>
      </c>
    </row>
    <row r="47" spans="1:28">
      <c r="A47" t="s">
        <v>33</v>
      </c>
      <c r="D47">
        <f>'[1]Cumulative Stats'!M47</f>
        <v>26</v>
      </c>
      <c r="E47">
        <f>'[2]Cumulative Stats'!M47</f>
        <v>39</v>
      </c>
      <c r="F47">
        <f>'[3]Cumulative Stats'!M47</f>
        <v>6</v>
      </c>
      <c r="G47">
        <f>'[4]Cumulative Stats'!M47</f>
        <v>31</v>
      </c>
      <c r="H47">
        <f>'[5]Cumulative Stats'!M47</f>
        <v>38</v>
      </c>
      <c r="I47">
        <f>'[6]Cumulative Stats'!M47</f>
        <v>39</v>
      </c>
      <c r="J47">
        <f>'[7]Cumulative Stats'!M47</f>
        <v>28</v>
      </c>
      <c r="K47">
        <f>'[8]Cumulative Stats'!M47</f>
        <v>24</v>
      </c>
      <c r="L47">
        <f>'[9]Cumulative Stats'!M47</f>
        <v>24</v>
      </c>
      <c r="M47">
        <f>'[10]Cumulative Stats'!M47</f>
        <v>22</v>
      </c>
      <c r="N47">
        <f>'[11]Cumulative Stats'!M47</f>
        <v>23</v>
      </c>
      <c r="O47">
        <f>'[12]Cumulative Stats'!M47</f>
        <v>25</v>
      </c>
      <c r="P47">
        <f>'[13]Cumulative Stats'!M47</f>
        <v>51</v>
      </c>
      <c r="Q47">
        <f>'[14]Cumulative Stats'!M47</f>
        <v>25</v>
      </c>
      <c r="R47">
        <f>'[15]Cumulative Stats'!M47</f>
        <v>30</v>
      </c>
      <c r="S47">
        <f>'[16]Cumulative Stats'!M47</f>
        <v>15</v>
      </c>
      <c r="U47" s="6"/>
      <c r="V47" s="6"/>
    </row>
    <row r="48" spans="1:28">
      <c r="A48" t="s">
        <v>30</v>
      </c>
      <c r="D48">
        <f>'[1]Cumulative Stats'!M48</f>
        <v>510</v>
      </c>
      <c r="E48">
        <f>'[2]Cumulative Stats'!M48</f>
        <v>769</v>
      </c>
      <c r="F48">
        <f>'[3]Cumulative Stats'!M48</f>
        <v>84</v>
      </c>
      <c r="G48">
        <f>'[4]Cumulative Stats'!M48</f>
        <v>855</v>
      </c>
      <c r="H48">
        <f>'[5]Cumulative Stats'!M48</f>
        <v>912</v>
      </c>
      <c r="I48">
        <f>'[6]Cumulative Stats'!M48</f>
        <v>1031</v>
      </c>
      <c r="J48">
        <f>'[7]Cumulative Stats'!M48</f>
        <v>554</v>
      </c>
      <c r="K48">
        <f>'[8]Cumulative Stats'!M48</f>
        <v>482</v>
      </c>
      <c r="L48">
        <f>'[9]Cumulative Stats'!M48</f>
        <v>527</v>
      </c>
      <c r="M48">
        <f>'[10]Cumulative Stats'!M48</f>
        <v>514</v>
      </c>
      <c r="N48">
        <f>'[11]Cumulative Stats'!M48</f>
        <v>326</v>
      </c>
      <c r="O48">
        <f>'[12]Cumulative Stats'!M48</f>
        <v>584</v>
      </c>
      <c r="P48">
        <f>'[13]Cumulative Stats'!M48</f>
        <v>1140</v>
      </c>
      <c r="Q48">
        <f>'[14]Cumulative Stats'!M48</f>
        <v>584</v>
      </c>
      <c r="R48">
        <f>'[15]Cumulative Stats'!M48</f>
        <v>581</v>
      </c>
      <c r="S48">
        <f>'[16]Cumulative Stats'!M48</f>
        <v>325</v>
      </c>
      <c r="U48" s="6"/>
      <c r="V48" s="6"/>
    </row>
    <row r="49" spans="1:22">
      <c r="A49" t="s">
        <v>31</v>
      </c>
      <c r="D49">
        <f>'[1]Cumulative Stats'!M49</f>
        <v>19.615384615384617</v>
      </c>
      <c r="E49">
        <f>'[2]Cumulative Stats'!M49</f>
        <v>19.717948717948719</v>
      </c>
      <c r="F49">
        <f>'[3]Cumulative Stats'!M49</f>
        <v>14</v>
      </c>
      <c r="G49">
        <f>'[4]Cumulative Stats'!M49</f>
        <v>27.580645161290324</v>
      </c>
      <c r="H49">
        <f>'[5]Cumulative Stats'!M49</f>
        <v>24</v>
      </c>
      <c r="I49">
        <f>'[6]Cumulative Stats'!M49</f>
        <v>26.435897435897434</v>
      </c>
      <c r="J49">
        <f>'[7]Cumulative Stats'!M49</f>
        <v>19.785714285714285</v>
      </c>
      <c r="K49">
        <f>'[8]Cumulative Stats'!M49</f>
        <v>20.083333333333332</v>
      </c>
      <c r="L49">
        <f>'[9]Cumulative Stats'!M49</f>
        <v>21.958333333333332</v>
      </c>
      <c r="M49">
        <f>'[10]Cumulative Stats'!M49</f>
        <v>23.363636363636363</v>
      </c>
      <c r="N49">
        <f>'[11]Cumulative Stats'!M49</f>
        <v>14.173913043478262</v>
      </c>
      <c r="O49">
        <f>'[12]Cumulative Stats'!M49</f>
        <v>23.36</v>
      </c>
      <c r="P49">
        <f>'[13]Cumulative Stats'!M49</f>
        <v>22.352941176470587</v>
      </c>
      <c r="Q49">
        <f>'[14]Cumulative Stats'!M49</f>
        <v>23.36</v>
      </c>
      <c r="R49">
        <f>'[15]Cumulative Stats'!M49</f>
        <v>19.366666666666667</v>
      </c>
      <c r="S49">
        <f>'[16]Cumulative Stats'!M49</f>
        <v>21.666666666666668</v>
      </c>
      <c r="U49" s="6"/>
      <c r="V49" s="6"/>
    </row>
    <row r="50" spans="1:22">
      <c r="A50" t="s">
        <v>32</v>
      </c>
      <c r="D50">
        <f>'[1]Cumulative Stats'!M50</f>
        <v>0</v>
      </c>
      <c r="E50">
        <f>'[2]Cumulative Stats'!M50</f>
        <v>0</v>
      </c>
      <c r="F50">
        <f>'[3]Cumulative Stats'!M50</f>
        <v>0</v>
      </c>
      <c r="G50">
        <f>'[4]Cumulative Stats'!M50</f>
        <v>0</v>
      </c>
      <c r="H50">
        <f>'[5]Cumulative Stats'!M50</f>
        <v>1</v>
      </c>
      <c r="I50">
        <f>'[6]Cumulative Stats'!M50</f>
        <v>1</v>
      </c>
      <c r="J50">
        <f>'[7]Cumulative Stats'!M50</f>
        <v>0</v>
      </c>
      <c r="K50">
        <f>'[8]Cumulative Stats'!M50</f>
        <v>0</v>
      </c>
      <c r="L50">
        <f>'[9]Cumulative Stats'!M50</f>
        <v>0</v>
      </c>
      <c r="M50">
        <f>'[10]Cumulative Stats'!M50</f>
        <v>1</v>
      </c>
      <c r="N50">
        <f>'[11]Cumulative Stats'!M50</f>
        <v>0</v>
      </c>
      <c r="O50">
        <f>'[12]Cumulative Stats'!M50</f>
        <v>1</v>
      </c>
      <c r="P50">
        <f>'[13]Cumulative Stats'!M50</f>
        <v>0</v>
      </c>
      <c r="Q50">
        <f>'[14]Cumulative Stats'!M50</f>
        <v>0</v>
      </c>
      <c r="R50">
        <f>'[15]Cumulative Stats'!M50</f>
        <v>0</v>
      </c>
      <c r="S50">
        <f>'[16]Cumulative Stats'!M50</f>
        <v>0</v>
      </c>
      <c r="U50" s="3"/>
      <c r="V50" s="6"/>
    </row>
    <row r="51" spans="1:22">
      <c r="D51">
        <f>'[1]Cumulative Stats'!M51</f>
        <v>0</v>
      </c>
      <c r="E51">
        <f>'[2]Cumulative Stats'!M51</f>
        <v>0</v>
      </c>
      <c r="F51">
        <f>'[3]Cumulative Stats'!M51</f>
        <v>0</v>
      </c>
      <c r="G51">
        <f>'[4]Cumulative Stats'!M51</f>
        <v>0</v>
      </c>
      <c r="H51">
        <f>'[5]Cumulative Stats'!M51</f>
        <v>0</v>
      </c>
      <c r="I51">
        <f>'[6]Cumulative Stats'!M51</f>
        <v>0</v>
      </c>
      <c r="J51">
        <f>'[7]Cumulative Stats'!M51</f>
        <v>0</v>
      </c>
      <c r="K51">
        <f>'[8]Cumulative Stats'!M51</f>
        <v>0</v>
      </c>
      <c r="L51">
        <f>'[9]Cumulative Stats'!M51</f>
        <v>0</v>
      </c>
      <c r="M51">
        <f>'[10]Cumulative Stats'!M51</f>
        <v>0</v>
      </c>
      <c r="N51">
        <f>'[11]Cumulative Stats'!M51</f>
        <v>0</v>
      </c>
      <c r="O51">
        <f>'[12]Cumulative Stats'!M51</f>
        <v>0</v>
      </c>
      <c r="P51">
        <f>'[13]Cumulative Stats'!M51</f>
        <v>0</v>
      </c>
      <c r="Q51">
        <f>'[14]Cumulative Stats'!M51</f>
        <v>0</v>
      </c>
      <c r="R51">
        <f>'[15]Cumulative Stats'!M51</f>
        <v>0</v>
      </c>
      <c r="S51">
        <f>'[16]Cumulative Stats'!M51</f>
        <v>0</v>
      </c>
    </row>
    <row r="52" spans="1:22">
      <c r="A52" t="s">
        <v>34</v>
      </c>
      <c r="D52">
        <f>'[1]Cumulative Stats'!M52</f>
        <v>130</v>
      </c>
      <c r="E52">
        <f>'[2]Cumulative Stats'!M52</f>
        <v>136</v>
      </c>
      <c r="F52">
        <f>'[3]Cumulative Stats'!M52</f>
        <v>152</v>
      </c>
      <c r="G52">
        <f>'[4]Cumulative Stats'!M52</f>
        <v>143</v>
      </c>
      <c r="H52">
        <f>'[5]Cumulative Stats'!M52</f>
        <v>115</v>
      </c>
      <c r="I52">
        <f>'[6]Cumulative Stats'!M52</f>
        <v>122</v>
      </c>
      <c r="J52">
        <f>'[7]Cumulative Stats'!M52</f>
        <v>109</v>
      </c>
      <c r="K52">
        <f>'[8]Cumulative Stats'!M52</f>
        <v>126</v>
      </c>
      <c r="L52">
        <f>'[9]Cumulative Stats'!M52</f>
        <v>114</v>
      </c>
      <c r="M52">
        <f>'[10]Cumulative Stats'!M52</f>
        <v>128</v>
      </c>
      <c r="N52">
        <f>'[11]Cumulative Stats'!M52</f>
        <v>123</v>
      </c>
      <c r="O52">
        <f>'[12]Cumulative Stats'!M52</f>
        <v>126</v>
      </c>
      <c r="P52">
        <f>'[13]Cumulative Stats'!M52</f>
        <v>130</v>
      </c>
      <c r="Q52">
        <f>'[14]Cumulative Stats'!M52</f>
        <v>120</v>
      </c>
      <c r="R52">
        <f>'[15]Cumulative Stats'!M52</f>
        <v>142</v>
      </c>
      <c r="S52">
        <f>'[16]Cumulative Stats'!M52</f>
        <v>114</v>
      </c>
      <c r="U52" s="6"/>
      <c r="V52" s="6"/>
    </row>
    <row r="53" spans="1:22">
      <c r="A53" t="s">
        <v>35</v>
      </c>
      <c r="D53">
        <f>'[1]Cumulative Stats'!M53</f>
        <v>1056</v>
      </c>
      <c r="E53">
        <f>'[2]Cumulative Stats'!M53</f>
        <v>1132</v>
      </c>
      <c r="F53">
        <f>'[3]Cumulative Stats'!M53</f>
        <v>1292</v>
      </c>
      <c r="G53">
        <f>'[4]Cumulative Stats'!M53</f>
        <v>1268</v>
      </c>
      <c r="H53">
        <f>'[5]Cumulative Stats'!M53</f>
        <v>932</v>
      </c>
      <c r="I53">
        <f>'[6]Cumulative Stats'!M53</f>
        <v>1049</v>
      </c>
      <c r="J53">
        <f>'[7]Cumulative Stats'!M53</f>
        <v>1036</v>
      </c>
      <c r="K53">
        <f>'[8]Cumulative Stats'!M53</f>
        <v>1030</v>
      </c>
      <c r="L53">
        <f>'[9]Cumulative Stats'!M53</f>
        <v>950</v>
      </c>
      <c r="M53">
        <f>'[10]Cumulative Stats'!M53</f>
        <v>1069</v>
      </c>
      <c r="N53">
        <f>'[11]Cumulative Stats'!M53</f>
        <v>1035</v>
      </c>
      <c r="O53">
        <f>'[12]Cumulative Stats'!M53</f>
        <v>1126</v>
      </c>
      <c r="P53">
        <f>'[13]Cumulative Stats'!M53</f>
        <v>1131</v>
      </c>
      <c r="Q53">
        <f>'[14]Cumulative Stats'!M53</f>
        <v>1066</v>
      </c>
      <c r="R53">
        <f>'[15]Cumulative Stats'!M53</f>
        <v>1262</v>
      </c>
      <c r="S53">
        <f>'[16]Cumulative Stats'!M53</f>
        <v>991</v>
      </c>
      <c r="U53" s="6"/>
      <c r="V53" s="6"/>
    </row>
    <row r="54" spans="1:22">
      <c r="D54">
        <f>'[1]Cumulative Stats'!M54</f>
        <v>0</v>
      </c>
      <c r="E54">
        <f>'[2]Cumulative Stats'!M54</f>
        <v>0</v>
      </c>
      <c r="F54">
        <f>'[3]Cumulative Stats'!M54</f>
        <v>0</v>
      </c>
      <c r="G54">
        <f>'[4]Cumulative Stats'!M54</f>
        <v>0</v>
      </c>
      <c r="H54">
        <f>'[5]Cumulative Stats'!M54</f>
        <v>0</v>
      </c>
      <c r="I54">
        <f>'[6]Cumulative Stats'!M54</f>
        <v>0</v>
      </c>
      <c r="J54">
        <f>'[7]Cumulative Stats'!M54</f>
        <v>0</v>
      </c>
      <c r="K54">
        <f>'[8]Cumulative Stats'!M54</f>
        <v>0</v>
      </c>
      <c r="L54">
        <f>'[9]Cumulative Stats'!M54</f>
        <v>0</v>
      </c>
      <c r="M54">
        <f>'[10]Cumulative Stats'!M54</f>
        <v>0</v>
      </c>
      <c r="N54">
        <f>'[11]Cumulative Stats'!M54</f>
        <v>0</v>
      </c>
      <c r="O54">
        <f>'[12]Cumulative Stats'!M54</f>
        <v>0</v>
      </c>
      <c r="P54">
        <f>'[13]Cumulative Stats'!M54</f>
        <v>0</v>
      </c>
      <c r="Q54">
        <f>'[14]Cumulative Stats'!M54</f>
        <v>0</v>
      </c>
      <c r="R54">
        <f>'[15]Cumulative Stats'!M54</f>
        <v>0</v>
      </c>
      <c r="S54">
        <f>'[16]Cumulative Stats'!M54</f>
        <v>0</v>
      </c>
    </row>
    <row r="55" spans="1:22">
      <c r="A55" t="s">
        <v>36</v>
      </c>
      <c r="D55">
        <f>'[1]Cumulative Stats'!M55</f>
        <v>37</v>
      </c>
      <c r="E55">
        <f>'[2]Cumulative Stats'!M55</f>
        <v>24</v>
      </c>
      <c r="F55">
        <f>'[3]Cumulative Stats'!M55</f>
        <v>32</v>
      </c>
      <c r="G55">
        <f>'[4]Cumulative Stats'!M55</f>
        <v>12</v>
      </c>
      <c r="H55">
        <f>'[5]Cumulative Stats'!M55</f>
        <v>8</v>
      </c>
      <c r="I55">
        <f>'[6]Cumulative Stats'!M55</f>
        <v>33</v>
      </c>
      <c r="J55">
        <f>'[7]Cumulative Stats'!M55</f>
        <v>29</v>
      </c>
      <c r="K55">
        <f>'[8]Cumulative Stats'!M55</f>
        <v>17</v>
      </c>
      <c r="L55">
        <f>'[9]Cumulative Stats'!M55</f>
        <v>37</v>
      </c>
      <c r="M55">
        <f>'[10]Cumulative Stats'!M55</f>
        <v>24</v>
      </c>
      <c r="N55">
        <f>'[11]Cumulative Stats'!M55</f>
        <v>22</v>
      </c>
      <c r="O55">
        <f>'[12]Cumulative Stats'!M55</f>
        <v>18</v>
      </c>
      <c r="P55">
        <f>'[13]Cumulative Stats'!M55</f>
        <v>19</v>
      </c>
      <c r="Q55">
        <f>'[14]Cumulative Stats'!M55</f>
        <v>25</v>
      </c>
      <c r="R55">
        <f>'[15]Cumulative Stats'!M55</f>
        <v>24</v>
      </c>
      <c r="S55">
        <f>'[16]Cumulative Stats'!M55</f>
        <v>44</v>
      </c>
      <c r="U55" s="6"/>
      <c r="V55" s="6"/>
    </row>
    <row r="56" spans="1:22">
      <c r="A56" t="s">
        <v>82</v>
      </c>
      <c r="D56">
        <f>'[1]Cumulative Stats'!M56</f>
        <v>13</v>
      </c>
      <c r="E56">
        <f>'[2]Cumulative Stats'!M56</f>
        <v>13</v>
      </c>
      <c r="F56">
        <f>'[3]Cumulative Stats'!M56</f>
        <v>16</v>
      </c>
      <c r="G56">
        <f>'[4]Cumulative Stats'!M56</f>
        <v>6</v>
      </c>
      <c r="H56">
        <f>'[5]Cumulative Stats'!M56</f>
        <v>3</v>
      </c>
      <c r="I56">
        <f>'[6]Cumulative Stats'!M56</f>
        <v>9</v>
      </c>
      <c r="J56">
        <f>'[7]Cumulative Stats'!M56</f>
        <v>10</v>
      </c>
      <c r="K56">
        <f>'[8]Cumulative Stats'!M56</f>
        <v>10</v>
      </c>
      <c r="L56">
        <f>'[9]Cumulative Stats'!M56</f>
        <v>14</v>
      </c>
      <c r="M56">
        <f>'[10]Cumulative Stats'!M56</f>
        <v>10</v>
      </c>
      <c r="N56">
        <f>'[11]Cumulative Stats'!M56</f>
        <v>12</v>
      </c>
      <c r="O56">
        <f>'[12]Cumulative Stats'!M56</f>
        <v>6</v>
      </c>
      <c r="P56">
        <f>'[13]Cumulative Stats'!M56</f>
        <v>7</v>
      </c>
      <c r="Q56">
        <f>'[14]Cumulative Stats'!M56</f>
        <v>9</v>
      </c>
      <c r="R56">
        <f>'[15]Cumulative Stats'!M56</f>
        <v>14</v>
      </c>
      <c r="S56">
        <f>'[16]Cumulative Stats'!M56</f>
        <v>23</v>
      </c>
      <c r="U56" s="6"/>
      <c r="V56" s="6"/>
    </row>
    <row r="57" spans="1:22">
      <c r="D57">
        <f>'[1]Cumulative Stats'!M57</f>
        <v>0</v>
      </c>
      <c r="E57">
        <f>'[2]Cumulative Stats'!M57</f>
        <v>0</v>
      </c>
      <c r="F57">
        <f>'[3]Cumulative Stats'!M57</f>
        <v>0</v>
      </c>
      <c r="G57">
        <f>'[4]Cumulative Stats'!M57</f>
        <v>0</v>
      </c>
      <c r="H57">
        <f>'[5]Cumulative Stats'!M57</f>
        <v>0</v>
      </c>
      <c r="I57">
        <f>'[6]Cumulative Stats'!M57</f>
        <v>0</v>
      </c>
      <c r="J57">
        <f>'[7]Cumulative Stats'!M57</f>
        <v>0</v>
      </c>
      <c r="K57">
        <f>'[8]Cumulative Stats'!M57</f>
        <v>0</v>
      </c>
      <c r="L57">
        <f>'[9]Cumulative Stats'!M57</f>
        <v>0</v>
      </c>
      <c r="M57">
        <f>'[10]Cumulative Stats'!M57</f>
        <v>0</v>
      </c>
      <c r="N57">
        <f>'[11]Cumulative Stats'!M57</f>
        <v>0</v>
      </c>
      <c r="O57">
        <f>'[12]Cumulative Stats'!M57</f>
        <v>0</v>
      </c>
      <c r="P57">
        <f>'[13]Cumulative Stats'!M57</f>
        <v>0</v>
      </c>
      <c r="Q57">
        <f>'[14]Cumulative Stats'!M57</f>
        <v>0</v>
      </c>
      <c r="R57">
        <f>'[15]Cumulative Stats'!M57</f>
        <v>0</v>
      </c>
      <c r="S57">
        <f>'[16]Cumulative Stats'!M57</f>
        <v>0</v>
      </c>
    </row>
    <row r="58" spans="1:22">
      <c r="A58" t="s">
        <v>37</v>
      </c>
      <c r="D58">
        <f>'[1]Cumulative Stats'!M58</f>
        <v>442</v>
      </c>
      <c r="E58">
        <f>'[2]Cumulative Stats'!M58</f>
        <v>417</v>
      </c>
      <c r="F58">
        <f>'[3]Cumulative Stats'!M58</f>
        <v>438</v>
      </c>
      <c r="G58">
        <f>'[4]Cumulative Stats'!M58</f>
        <v>329</v>
      </c>
      <c r="H58">
        <f>'[5]Cumulative Stats'!M58</f>
        <v>317</v>
      </c>
      <c r="I58">
        <f>'[6]Cumulative Stats'!M58</f>
        <v>473</v>
      </c>
      <c r="J58">
        <f>'[7]Cumulative Stats'!M58</f>
        <v>282</v>
      </c>
      <c r="K58">
        <f>'[8]Cumulative Stats'!M58</f>
        <v>275</v>
      </c>
      <c r="L58">
        <f>'[9]Cumulative Stats'!M58</f>
        <v>284</v>
      </c>
      <c r="M58">
        <f>'[10]Cumulative Stats'!M58</f>
        <v>266</v>
      </c>
      <c r="N58">
        <f>'[11]Cumulative Stats'!M58</f>
        <v>445</v>
      </c>
      <c r="O58">
        <f>'[12]Cumulative Stats'!M58</f>
        <v>278</v>
      </c>
      <c r="P58">
        <f>'[13]Cumulative Stats'!M58</f>
        <v>309</v>
      </c>
      <c r="Q58">
        <f>'[14]Cumulative Stats'!M58</f>
        <v>322</v>
      </c>
      <c r="R58">
        <f>'[15]Cumulative Stats'!M58</f>
        <v>429</v>
      </c>
      <c r="S58">
        <f>'[16]Cumulative Stats'!M58</f>
        <v>422</v>
      </c>
      <c r="U58" s="6"/>
      <c r="V58" s="6"/>
    </row>
    <row r="59" spans="1:22">
      <c r="A59" t="s">
        <v>38</v>
      </c>
      <c r="D59">
        <f>'[1]Cumulative Stats'!M59</f>
        <v>51</v>
      </c>
      <c r="E59">
        <f>'[2]Cumulative Stats'!M59</f>
        <v>46</v>
      </c>
      <c r="F59">
        <f>'[3]Cumulative Stats'!M59</f>
        <v>53</v>
      </c>
      <c r="G59">
        <f>'[4]Cumulative Stats'!M59</f>
        <v>36</v>
      </c>
      <c r="H59">
        <f>'[5]Cumulative Stats'!M59</f>
        <v>37</v>
      </c>
      <c r="I59">
        <f>'[6]Cumulative Stats'!M59</f>
        <v>54</v>
      </c>
      <c r="J59">
        <f>'[7]Cumulative Stats'!M59</f>
        <v>27</v>
      </c>
      <c r="K59">
        <f>'[8]Cumulative Stats'!M59</f>
        <v>29</v>
      </c>
      <c r="L59">
        <f>'[9]Cumulative Stats'!M59</f>
        <v>31</v>
      </c>
      <c r="M59">
        <f>'[10]Cumulative Stats'!M59</f>
        <v>27</v>
      </c>
      <c r="N59">
        <f>'[11]Cumulative Stats'!M59</f>
        <v>52</v>
      </c>
      <c r="O59">
        <f>'[12]Cumulative Stats'!M59</f>
        <v>33</v>
      </c>
      <c r="P59">
        <f>'[13]Cumulative Stats'!M59</f>
        <v>34</v>
      </c>
      <c r="Q59">
        <f>'[14]Cumulative Stats'!M59</f>
        <v>33</v>
      </c>
      <c r="R59">
        <f>'[15]Cumulative Stats'!M59</f>
        <v>49</v>
      </c>
      <c r="S59">
        <f>'[16]Cumulative Stats'!M59</f>
        <v>52</v>
      </c>
      <c r="U59" s="6"/>
      <c r="V59" s="6"/>
    </row>
    <row r="60" spans="1:22">
      <c r="A60" t="s">
        <v>39</v>
      </c>
      <c r="D60">
        <f>'[1]Cumulative Stats'!M60</f>
        <v>19</v>
      </c>
      <c r="E60">
        <f>'[2]Cumulative Stats'!M60</f>
        <v>17</v>
      </c>
      <c r="F60">
        <f>'[3]Cumulative Stats'!M60</f>
        <v>20</v>
      </c>
      <c r="G60">
        <f>'[4]Cumulative Stats'!M60</f>
        <v>12</v>
      </c>
      <c r="H60">
        <f>'[5]Cumulative Stats'!M60</f>
        <v>13</v>
      </c>
      <c r="I60">
        <f>'[6]Cumulative Stats'!M60</f>
        <v>10</v>
      </c>
      <c r="J60">
        <f>'[7]Cumulative Stats'!M60</f>
        <v>9</v>
      </c>
      <c r="K60">
        <f>'[8]Cumulative Stats'!M60</f>
        <v>7</v>
      </c>
      <c r="L60">
        <f>'[9]Cumulative Stats'!M60</f>
        <v>7</v>
      </c>
      <c r="M60">
        <f>'[10]Cumulative Stats'!M60</f>
        <v>6</v>
      </c>
      <c r="N60">
        <f>'[11]Cumulative Stats'!M60</f>
        <v>17</v>
      </c>
      <c r="O60">
        <f>'[12]Cumulative Stats'!M60</f>
        <v>13</v>
      </c>
      <c r="P60">
        <f>'[13]Cumulative Stats'!M60</f>
        <v>13</v>
      </c>
      <c r="Q60">
        <f>'[14]Cumulative Stats'!M60</f>
        <v>12</v>
      </c>
      <c r="R60">
        <f>'[15]Cumulative Stats'!M60</f>
        <v>14</v>
      </c>
      <c r="S60">
        <f>'[16]Cumulative Stats'!M60</f>
        <v>21</v>
      </c>
      <c r="U60" s="6"/>
      <c r="V60" s="6"/>
    </row>
    <row r="61" spans="1:22">
      <c r="A61" t="s">
        <v>40</v>
      </c>
      <c r="D61">
        <f>'[1]Cumulative Stats'!M61</f>
        <v>29</v>
      </c>
      <c r="E61">
        <f>'[2]Cumulative Stats'!M61</f>
        <v>27</v>
      </c>
      <c r="F61">
        <f>'[3]Cumulative Stats'!M61</f>
        <v>26</v>
      </c>
      <c r="G61">
        <f>'[4]Cumulative Stats'!M61</f>
        <v>20</v>
      </c>
      <c r="H61">
        <f>'[5]Cumulative Stats'!M61</f>
        <v>25</v>
      </c>
      <c r="I61">
        <f>'[6]Cumulative Stats'!M61</f>
        <v>34</v>
      </c>
      <c r="J61">
        <f>'[7]Cumulative Stats'!M61</f>
        <v>14</v>
      </c>
      <c r="K61">
        <f>'[8]Cumulative Stats'!M61</f>
        <v>21</v>
      </c>
      <c r="L61">
        <f>'[9]Cumulative Stats'!M61</f>
        <v>19</v>
      </c>
      <c r="M61">
        <f>'[10]Cumulative Stats'!M61</f>
        <v>15</v>
      </c>
      <c r="N61">
        <f>'[11]Cumulative Stats'!M61</f>
        <v>30</v>
      </c>
      <c r="O61">
        <f>'[12]Cumulative Stats'!M61</f>
        <v>17</v>
      </c>
      <c r="P61">
        <f>'[13]Cumulative Stats'!M61</f>
        <v>19</v>
      </c>
      <c r="Q61">
        <f>'[14]Cumulative Stats'!M61</f>
        <v>19</v>
      </c>
      <c r="R61">
        <f>'[15]Cumulative Stats'!M61</f>
        <v>25</v>
      </c>
      <c r="S61">
        <f>'[16]Cumulative Stats'!M61</f>
        <v>33</v>
      </c>
      <c r="U61" s="6"/>
      <c r="V61" s="6"/>
    </row>
    <row r="62" spans="1:22">
      <c r="A62" t="s">
        <v>41</v>
      </c>
      <c r="D62">
        <f>'[1]Cumulative Stats'!M62</f>
        <v>2</v>
      </c>
      <c r="E62">
        <f>'[2]Cumulative Stats'!M62</f>
        <v>5</v>
      </c>
      <c r="F62">
        <f>'[3]Cumulative Stats'!M62</f>
        <v>4</v>
      </c>
      <c r="G62">
        <f>'[4]Cumulative Stats'!M62</f>
        <v>3</v>
      </c>
      <c r="H62">
        <f>'[5]Cumulative Stats'!M62</f>
        <v>1</v>
      </c>
      <c r="I62">
        <f>'[6]Cumulative Stats'!M62</f>
        <v>2</v>
      </c>
      <c r="J62">
        <f>'[7]Cumulative Stats'!M62</f>
        <v>2</v>
      </c>
      <c r="K62">
        <f>'[8]Cumulative Stats'!M62</f>
        <v>2</v>
      </c>
      <c r="L62">
        <f>'[9]Cumulative Stats'!M62</f>
        <v>3</v>
      </c>
      <c r="M62">
        <f>'[10]Cumulative Stats'!M62</f>
        <v>5</v>
      </c>
      <c r="N62">
        <f>'[11]Cumulative Stats'!M62</f>
        <v>4</v>
      </c>
      <c r="O62">
        <f>'[12]Cumulative Stats'!M62</f>
        <v>1</v>
      </c>
      <c r="P62">
        <f>'[13]Cumulative Stats'!M62</f>
        <v>2</v>
      </c>
      <c r="Q62">
        <f>'[14]Cumulative Stats'!M62</f>
        <v>2</v>
      </c>
      <c r="R62">
        <f>'[15]Cumulative Stats'!M62</f>
        <v>8</v>
      </c>
      <c r="S62">
        <f>'[16]Cumulative Stats'!M62</f>
        <v>2</v>
      </c>
      <c r="U62" s="6"/>
      <c r="V62" s="6"/>
    </row>
    <row r="63" spans="1:22">
      <c r="A63" t="s">
        <v>42</v>
      </c>
      <c r="D63">
        <f>'[1]Cumulative Stats'!M63</f>
        <v>45</v>
      </c>
      <c r="E63">
        <f>'[2]Cumulative Stats'!M63</f>
        <v>40</v>
      </c>
      <c r="F63">
        <f>'[3]Cumulative Stats'!M63</f>
        <v>51</v>
      </c>
      <c r="G63">
        <f>'[4]Cumulative Stats'!M63</f>
        <v>35</v>
      </c>
      <c r="H63">
        <f>'[5]Cumulative Stats'!M63</f>
        <v>35</v>
      </c>
      <c r="I63">
        <f>'[6]Cumulative Stats'!M63</f>
        <v>47</v>
      </c>
      <c r="J63">
        <f>'[7]Cumulative Stats'!M63</f>
        <v>27</v>
      </c>
      <c r="K63">
        <f>'[8]Cumulative Stats'!M63</f>
        <v>29</v>
      </c>
      <c r="L63">
        <f>'[9]Cumulative Stats'!M63</f>
        <v>25</v>
      </c>
      <c r="M63">
        <f>'[10]Cumulative Stats'!M63</f>
        <v>26</v>
      </c>
      <c r="N63">
        <f>'[11]Cumulative Stats'!M63</f>
        <v>51</v>
      </c>
      <c r="O63">
        <f>'[12]Cumulative Stats'!M63</f>
        <v>32</v>
      </c>
      <c r="P63">
        <f>'[13]Cumulative Stats'!M63</f>
        <v>29</v>
      </c>
      <c r="Q63">
        <f>'[14]Cumulative Stats'!M63</f>
        <v>31</v>
      </c>
      <c r="R63">
        <f>'[15]Cumulative Stats'!M63</f>
        <v>45</v>
      </c>
      <c r="S63">
        <f>'[16]Cumulative Stats'!M63</f>
        <v>48</v>
      </c>
      <c r="U63" s="6"/>
      <c r="V63" s="6"/>
    </row>
    <row r="64" spans="1:22">
      <c r="A64" t="s">
        <v>88</v>
      </c>
      <c r="D64">
        <f>'[1]Cumulative Stats'!M64</f>
        <v>0</v>
      </c>
      <c r="E64">
        <f>'[2]Cumulative Stats'!M64</f>
        <v>0</v>
      </c>
      <c r="F64">
        <f>'[3]Cumulative Stats'!M64</f>
        <v>0</v>
      </c>
      <c r="G64">
        <f>'[4]Cumulative Stats'!M64</f>
        <v>0</v>
      </c>
      <c r="H64">
        <f>'[5]Cumulative Stats'!M64</f>
        <v>0</v>
      </c>
      <c r="I64">
        <f>'[6]Cumulative Stats'!M64</f>
        <v>2</v>
      </c>
      <c r="J64">
        <f>'[7]Cumulative Stats'!M64</f>
        <v>0</v>
      </c>
      <c r="K64">
        <f>'[8]Cumulative Stats'!M64</f>
        <v>0</v>
      </c>
      <c r="L64">
        <f>'[9]Cumulative Stats'!M64</f>
        <v>2</v>
      </c>
      <c r="M64">
        <f>'[10]Cumulative Stats'!M64</f>
        <v>0</v>
      </c>
      <c r="N64">
        <f>'[11]Cumulative Stats'!M64</f>
        <v>0</v>
      </c>
      <c r="O64">
        <f>'[12]Cumulative Stats'!M64</f>
        <v>0</v>
      </c>
      <c r="P64">
        <f>'[13]Cumulative Stats'!M64</f>
        <v>1</v>
      </c>
      <c r="Q64">
        <f>'[14]Cumulative Stats'!M64</f>
        <v>0</v>
      </c>
      <c r="R64">
        <f>'[15]Cumulative Stats'!M64</f>
        <v>0</v>
      </c>
      <c r="S64">
        <f>'[16]Cumulative Stats'!M64</f>
        <v>0</v>
      </c>
      <c r="U64" s="6"/>
      <c r="V64" s="6"/>
    </row>
    <row r="65" spans="1:22">
      <c r="A65" t="s">
        <v>89</v>
      </c>
      <c r="D65">
        <f>'[1]Cumulative Stats'!M65</f>
        <v>2</v>
      </c>
      <c r="E65">
        <f>'[2]Cumulative Stats'!M65</f>
        <v>0</v>
      </c>
      <c r="F65">
        <f>'[3]Cumulative Stats'!M65</f>
        <v>1</v>
      </c>
      <c r="G65">
        <f>'[4]Cumulative Stats'!M65</f>
        <v>0</v>
      </c>
      <c r="H65">
        <f>'[5]Cumulative Stats'!M65</f>
        <v>0</v>
      </c>
      <c r="I65">
        <f>'[6]Cumulative Stats'!M65</f>
        <v>3</v>
      </c>
      <c r="J65">
        <f>'[7]Cumulative Stats'!M65</f>
        <v>0</v>
      </c>
      <c r="K65">
        <f>'[8]Cumulative Stats'!M65</f>
        <v>0</v>
      </c>
      <c r="L65">
        <f>'[9]Cumulative Stats'!M65</f>
        <v>2</v>
      </c>
      <c r="M65">
        <f>'[10]Cumulative Stats'!M65</f>
        <v>0</v>
      </c>
      <c r="N65">
        <f>'[11]Cumulative Stats'!M65</f>
        <v>0</v>
      </c>
      <c r="O65">
        <f>'[12]Cumulative Stats'!M65</f>
        <v>0</v>
      </c>
      <c r="P65">
        <f>'[13]Cumulative Stats'!M65</f>
        <v>1</v>
      </c>
      <c r="Q65">
        <f>'[14]Cumulative Stats'!M65</f>
        <v>0</v>
      </c>
      <c r="R65">
        <f>'[15]Cumulative Stats'!M65</f>
        <v>0</v>
      </c>
      <c r="S65">
        <f>'[16]Cumulative Stats'!M65</f>
        <v>2</v>
      </c>
      <c r="U65" s="6"/>
      <c r="V65" s="6"/>
    </row>
    <row r="66" spans="1:22">
      <c r="A66" t="s">
        <v>43</v>
      </c>
      <c r="D66">
        <f>'[1]Cumulative Stats'!M66</f>
        <v>2</v>
      </c>
      <c r="E66">
        <f>'[2]Cumulative Stats'!M66</f>
        <v>1</v>
      </c>
      <c r="F66">
        <f>'[3]Cumulative Stats'!M66</f>
        <v>0</v>
      </c>
      <c r="G66">
        <f>'[4]Cumulative Stats'!M66</f>
        <v>0</v>
      </c>
      <c r="H66">
        <f>'[5]Cumulative Stats'!M66</f>
        <v>0</v>
      </c>
      <c r="I66">
        <f>'[6]Cumulative Stats'!M66</f>
        <v>1</v>
      </c>
      <c r="J66">
        <f>'[7]Cumulative Stats'!M66</f>
        <v>0</v>
      </c>
      <c r="K66">
        <f>'[8]Cumulative Stats'!M66</f>
        <v>0</v>
      </c>
      <c r="L66">
        <f>'[9]Cumulative Stats'!M66</f>
        <v>0</v>
      </c>
      <c r="M66">
        <f>'[10]Cumulative Stats'!M66</f>
        <v>0</v>
      </c>
      <c r="N66">
        <f>'[11]Cumulative Stats'!M66</f>
        <v>2</v>
      </c>
      <c r="O66">
        <f>'[12]Cumulative Stats'!M66</f>
        <v>0</v>
      </c>
      <c r="P66">
        <f>'[13]Cumulative Stats'!M66</f>
        <v>1</v>
      </c>
      <c r="Q66">
        <f>'[14]Cumulative Stats'!M66</f>
        <v>3</v>
      </c>
      <c r="R66">
        <f>'[15]Cumulative Stats'!M66</f>
        <v>0</v>
      </c>
      <c r="S66">
        <f>'[16]Cumulative Stats'!M66</f>
        <v>1</v>
      </c>
      <c r="U66" s="6"/>
      <c r="V66" s="6"/>
    </row>
    <row r="67" spans="1:22">
      <c r="A67" t="s">
        <v>44</v>
      </c>
      <c r="D67">
        <f>'[1]Cumulative Stats'!M67</f>
        <v>29</v>
      </c>
      <c r="E67">
        <f>'[2]Cumulative Stats'!M67</f>
        <v>33</v>
      </c>
      <c r="F67">
        <f>'[3]Cumulative Stats'!M67</f>
        <v>23</v>
      </c>
      <c r="G67">
        <f>'[4]Cumulative Stats'!M67</f>
        <v>26</v>
      </c>
      <c r="H67">
        <f>'[5]Cumulative Stats'!M67</f>
        <v>20</v>
      </c>
      <c r="I67">
        <f>'[6]Cumulative Stats'!M67</f>
        <v>32</v>
      </c>
      <c r="J67">
        <f>'[7]Cumulative Stats'!M67</f>
        <v>31</v>
      </c>
      <c r="K67">
        <f>'[8]Cumulative Stats'!M67</f>
        <v>24</v>
      </c>
      <c r="L67">
        <f>'[9]Cumulative Stats'!M67</f>
        <v>23</v>
      </c>
      <c r="M67">
        <f>'[10]Cumulative Stats'!M67</f>
        <v>26</v>
      </c>
      <c r="N67">
        <f>'[11]Cumulative Stats'!M67</f>
        <v>26</v>
      </c>
      <c r="O67">
        <f>'[12]Cumulative Stats'!M67</f>
        <v>16</v>
      </c>
      <c r="P67">
        <f>'[13]Cumulative Stats'!M67</f>
        <v>24</v>
      </c>
      <c r="Q67">
        <f>'[14]Cumulative Stats'!M67</f>
        <v>29</v>
      </c>
      <c r="R67">
        <f>'[15]Cumulative Stats'!M67</f>
        <v>30</v>
      </c>
      <c r="S67">
        <f>'[16]Cumulative Stats'!M67</f>
        <v>20</v>
      </c>
      <c r="U67" s="6"/>
      <c r="V67" s="6"/>
    </row>
    <row r="68" spans="1:22">
      <c r="A68" t="s">
        <v>45</v>
      </c>
      <c r="D68">
        <f>'[1]Cumulative Stats'!M68</f>
        <v>37</v>
      </c>
      <c r="E68">
        <f>'[2]Cumulative Stats'!M68</f>
        <v>44</v>
      </c>
      <c r="F68">
        <f>'[3]Cumulative Stats'!M68</f>
        <v>31</v>
      </c>
      <c r="G68">
        <f>'[4]Cumulative Stats'!M68</f>
        <v>33</v>
      </c>
      <c r="H68">
        <f>'[5]Cumulative Stats'!M68</f>
        <v>29</v>
      </c>
      <c r="I68">
        <f>'[6]Cumulative Stats'!M68</f>
        <v>44</v>
      </c>
      <c r="J68">
        <f>'[7]Cumulative Stats'!M68</f>
        <v>37</v>
      </c>
      <c r="K68">
        <f>'[8]Cumulative Stats'!M68</f>
        <v>38</v>
      </c>
      <c r="L68">
        <f>'[9]Cumulative Stats'!M68</f>
        <v>31</v>
      </c>
      <c r="M68">
        <f>'[10]Cumulative Stats'!M68</f>
        <v>35</v>
      </c>
      <c r="N68">
        <f>'[11]Cumulative Stats'!M68</f>
        <v>37</v>
      </c>
      <c r="O68">
        <f>'[12]Cumulative Stats'!M68</f>
        <v>28</v>
      </c>
      <c r="P68">
        <f>'[13]Cumulative Stats'!M68</f>
        <v>28</v>
      </c>
      <c r="Q68">
        <f>'[14]Cumulative Stats'!M68</f>
        <v>38</v>
      </c>
      <c r="R68">
        <f>'[15]Cumulative Stats'!M68</f>
        <v>37</v>
      </c>
      <c r="S68">
        <f>'[16]Cumulative Stats'!M68</f>
        <v>28</v>
      </c>
      <c r="U68" s="6"/>
      <c r="V68" s="6"/>
    </row>
    <row r="69" spans="1:22">
      <c r="A69" t="s">
        <v>46</v>
      </c>
      <c r="D69">
        <f>'[1]Cumulative Stats'!M69</f>
        <v>78.378378378378372</v>
      </c>
      <c r="E69">
        <f>'[2]Cumulative Stats'!M69</f>
        <v>75</v>
      </c>
      <c r="F69">
        <f>'[3]Cumulative Stats'!M69</f>
        <v>74.193548387096769</v>
      </c>
      <c r="G69">
        <f>'[4]Cumulative Stats'!M69</f>
        <v>78.787878787878782</v>
      </c>
      <c r="H69">
        <f>'[5]Cumulative Stats'!M69</f>
        <v>68.965517241379317</v>
      </c>
      <c r="I69">
        <f>'[6]Cumulative Stats'!M69</f>
        <v>72.727272727272734</v>
      </c>
      <c r="J69">
        <f>'[7]Cumulative Stats'!M69</f>
        <v>83.78378378378379</v>
      </c>
      <c r="K69">
        <f>'[8]Cumulative Stats'!M69</f>
        <v>63.157894736842103</v>
      </c>
      <c r="L69">
        <f>'[9]Cumulative Stats'!M69</f>
        <v>74.193548387096769</v>
      </c>
      <c r="M69">
        <f>'[10]Cumulative Stats'!M69</f>
        <v>74.285714285714292</v>
      </c>
      <c r="N69">
        <f>'[11]Cumulative Stats'!M69</f>
        <v>70.270270270270274</v>
      </c>
      <c r="O69">
        <f>'[12]Cumulative Stats'!M69</f>
        <v>57.142857142857139</v>
      </c>
      <c r="P69">
        <f>'[13]Cumulative Stats'!M69</f>
        <v>85.714285714285708</v>
      </c>
      <c r="Q69">
        <f>'[14]Cumulative Stats'!M69</f>
        <v>76.31578947368422</v>
      </c>
      <c r="R69">
        <f>'[15]Cumulative Stats'!M69</f>
        <v>81.081081081081081</v>
      </c>
      <c r="S69">
        <f>'[16]Cumulative Stats'!M69</f>
        <v>71.428571428571431</v>
      </c>
      <c r="U69" s="6"/>
      <c r="V69" s="6"/>
    </row>
    <row r="70" spans="1:22">
      <c r="A70" t="s">
        <v>47</v>
      </c>
      <c r="D70" t="str">
        <f>'[1]Cumulative Stats'!M70</f>
        <v>31:37</v>
      </c>
      <c r="E70" t="str">
        <f>'[2]Cumulative Stats'!M70</f>
        <v>32:50</v>
      </c>
      <c r="F70" t="str">
        <f>'[3]Cumulative Stats'!M70</f>
        <v>29:55</v>
      </c>
      <c r="G70" t="str">
        <f>'[4]Cumulative Stats'!M70</f>
        <v>30:52</v>
      </c>
      <c r="H70" t="str">
        <f>'[5]Cumulative Stats'!M70</f>
        <v>30:11</v>
      </c>
      <c r="I70" t="str">
        <f>'[6]Cumulative Stats'!M70</f>
        <v>32:17</v>
      </c>
      <c r="J70" t="str">
        <f>'[7]Cumulative Stats'!M70</f>
        <v>29:46</v>
      </c>
      <c r="K70" t="str">
        <f>'[8]Cumulative Stats'!M70</f>
        <v>26:39</v>
      </c>
      <c r="L70" t="str">
        <f>'[9]Cumulative Stats'!M70</f>
        <v>29:51</v>
      </c>
      <c r="M70" t="str">
        <f>'[10]Cumulative Stats'!M70</f>
        <v>27:35</v>
      </c>
      <c r="N70" t="str">
        <f>'[11]Cumulative Stats'!M70</f>
        <v>31:01</v>
      </c>
      <c r="O70" t="str">
        <f>'[12]Cumulative Stats'!M70</f>
        <v>29:21</v>
      </c>
      <c r="P70" t="str">
        <f>'[13]Cumulative Stats'!M70</f>
        <v>26:58</v>
      </c>
      <c r="Q70" t="str">
        <f>'[14]Cumulative Stats'!M70</f>
        <v>30:21</v>
      </c>
      <c r="R70" t="str">
        <f>'[15]Cumulative Stats'!M70</f>
        <v>29:40</v>
      </c>
      <c r="S70" t="str">
        <f>'[16]Cumulative Stats'!M70</f>
        <v>30:02</v>
      </c>
    </row>
    <row r="71" spans="1:22">
      <c r="A71" t="s">
        <v>87</v>
      </c>
      <c r="D71">
        <f>'[1]Cumulative Stats'!M71</f>
        <v>34.615384615384613</v>
      </c>
      <c r="E71">
        <f>'[2]Cumulative Stats'!M71</f>
        <v>36</v>
      </c>
      <c r="F71">
        <f>'[3]Cumulative Stats'!M71</f>
        <v>32.8125</v>
      </c>
      <c r="G71">
        <f>'[4]Cumulative Stats'!M71</f>
        <v>29.357798165137616</v>
      </c>
      <c r="H71">
        <f>'[5]Cumulative Stats'!M71</f>
        <v>34.403669724770644</v>
      </c>
      <c r="I71">
        <f>'[6]Cumulative Stats'!M71</f>
        <v>31.521739130434785</v>
      </c>
      <c r="J71">
        <f>'[7]Cumulative Stats'!M71</f>
        <v>32.535885167464116</v>
      </c>
      <c r="K71">
        <f>'[8]Cumulative Stats'!M71</f>
        <v>32.828282828282831</v>
      </c>
      <c r="L71">
        <f>'[9]Cumulative Stats'!M71</f>
        <v>31.455399061032864</v>
      </c>
      <c r="M71">
        <f>'[10]Cumulative Stats'!M71</f>
        <v>20.975609756097562</v>
      </c>
      <c r="N71">
        <f>'[11]Cumulative Stats'!M71</f>
        <v>32.967032967032964</v>
      </c>
      <c r="O71">
        <f>'[12]Cumulative Stats'!M71</f>
        <v>29.906542056074763</v>
      </c>
      <c r="P71">
        <f>'[13]Cumulative Stats'!M71</f>
        <v>27.461139896373055</v>
      </c>
      <c r="Q71">
        <f>'[14]Cumulative Stats'!M71</f>
        <v>34.579439252336449</v>
      </c>
      <c r="R71">
        <f>'[15]Cumulative Stats'!M71</f>
        <v>30.5</v>
      </c>
      <c r="S71">
        <f>'[16]Cumulative Stats'!M71</f>
        <v>31.410256410256409</v>
      </c>
    </row>
  </sheetData>
  <sortState xmlns:xlrd2="http://schemas.microsoft.com/office/spreadsheetml/2017/richdata2" ref="W6:AB21">
    <sortCondition ref="AB6:AB21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3" name="Button 2">
              <controlPr defaultSize="0" print="0" autoFill="0" autoPict="0" macro="[0]!TotYrdsAllowed">
                <anchor moveWithCells="1" sizeWithCells="1">
                  <from>
                    <xdr:col>29</xdr:col>
                    <xdr:colOff>38100</xdr:colOff>
                    <xdr:row>4</xdr:row>
                    <xdr:rowOff>66675</xdr:rowOff>
                  </from>
                  <to>
                    <xdr:col>30</xdr:col>
                    <xdr:colOff>219075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print="0" autoFill="0" autoPict="0" macro="[0]!PassYrdsAllowed">
                <anchor moveWithCells="1" sizeWithCells="1">
                  <from>
                    <xdr:col>29</xdr:col>
                    <xdr:colOff>47625</xdr:colOff>
                    <xdr:row>9</xdr:row>
                    <xdr:rowOff>104775</xdr:rowOff>
                  </from>
                  <to>
                    <xdr:col>30</xdr:col>
                    <xdr:colOff>228600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5" name="Button 4">
              <controlPr defaultSize="0" print="0" autoFill="0" autoPict="0" macro="[0]!RushYrdsAllowed">
                <anchor moveWithCells="1" sizeWithCells="1">
                  <from>
                    <xdr:col>29</xdr:col>
                    <xdr:colOff>76200</xdr:colOff>
                    <xdr:row>15</xdr:row>
                    <xdr:rowOff>142875</xdr:rowOff>
                  </from>
                  <to>
                    <xdr:col>30</xdr:col>
                    <xdr:colOff>238125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67"/>
  <sheetViews>
    <sheetView workbookViewId="0">
      <selection activeCell="J1" sqref="J1"/>
    </sheetView>
  </sheetViews>
  <sheetFormatPr defaultColWidth="8.85546875" defaultRowHeight="15"/>
  <cols>
    <col min="1" max="1" width="15.42578125" customWidth="1"/>
    <col min="2" max="4" width="5" customWidth="1"/>
    <col min="5" max="5" width="4.42578125" customWidth="1"/>
    <col min="6" max="8" width="5" customWidth="1"/>
    <col min="10" max="10" width="15.42578125" customWidth="1"/>
    <col min="11" max="17" width="5" customWidth="1"/>
    <col min="19" max="19" width="9.140625" style="25" customWidth="1"/>
    <col min="20" max="20" width="17.140625" style="25" customWidth="1"/>
    <col min="21" max="26" width="9.140625" style="25" customWidth="1"/>
    <col min="27" max="28" width="9.140625" style="15" customWidth="1"/>
    <col min="29" max="29" width="19" style="15" customWidth="1"/>
    <col min="30" max="37" width="9.140625" style="15" customWidth="1"/>
    <col min="38" max="38" width="18.85546875" style="15" bestFit="1" customWidth="1"/>
    <col min="39" max="41" width="9.140625" style="15" customWidth="1"/>
    <col min="42" max="42" width="18.85546875" style="15" bestFit="1" customWidth="1"/>
    <col min="43" max="44" width="9.140625" style="15" customWidth="1"/>
  </cols>
  <sheetData>
    <row r="1" spans="1:44">
      <c r="A1" s="1" t="s">
        <v>59</v>
      </c>
      <c r="B1" s="4" t="s">
        <v>93</v>
      </c>
      <c r="C1" s="4" t="s">
        <v>50</v>
      </c>
      <c r="D1" s="4" t="s">
        <v>60</v>
      </c>
      <c r="E1" s="4" t="s">
        <v>48</v>
      </c>
      <c r="F1" s="4" t="s">
        <v>54</v>
      </c>
      <c r="G1" s="4" t="s">
        <v>53</v>
      </c>
      <c r="H1" s="4"/>
      <c r="J1" s="5" t="s">
        <v>61</v>
      </c>
      <c r="K1" s="4" t="s">
        <v>93</v>
      </c>
      <c r="L1" s="4" t="s">
        <v>62</v>
      </c>
      <c r="M1" s="4" t="s">
        <v>60</v>
      </c>
      <c r="N1" s="4" t="s">
        <v>48</v>
      </c>
      <c r="O1" s="4" t="s">
        <v>54</v>
      </c>
      <c r="P1" s="4" t="s">
        <v>53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'[14]Cumulative Stats'!A75</f>
        <v>Carson</v>
      </c>
      <c r="B2" s="8" t="s">
        <v>116</v>
      </c>
      <c r="C2">
        <f>'[14]Cumulative Stats'!C75</f>
        <v>274</v>
      </c>
      <c r="D2">
        <f>'[14]Cumulative Stats'!D75</f>
        <v>1575</v>
      </c>
      <c r="E2" s="6">
        <f>'[14]Cumulative Stats'!E75</f>
        <v>5.7481751824817522</v>
      </c>
      <c r="F2">
        <f>'[14]Cumulative Stats'!F75</f>
        <v>59</v>
      </c>
      <c r="G2">
        <f>'[14]Cumulative Stats'!G75</f>
        <v>10</v>
      </c>
      <c r="J2" t="str">
        <f>'[10]Cumulative Stats'!A94</f>
        <v>Thomas</v>
      </c>
      <c r="K2" s="8" t="s">
        <v>112</v>
      </c>
      <c r="L2">
        <f>'[10]Cumulative Stats'!C94</f>
        <v>160</v>
      </c>
      <c r="M2">
        <f>'[10]Cumulative Stats'!D94</f>
        <v>1745</v>
      </c>
      <c r="N2" s="6">
        <f>'[10]Cumulative Stats'!E94</f>
        <v>10.90625</v>
      </c>
      <c r="O2">
        <f>'[10]Cumulative Stats'!F94</f>
        <v>59</v>
      </c>
      <c r="P2">
        <f>'[10]Cumulative Stats'!G94</f>
        <v>5</v>
      </c>
      <c r="S2" s="11"/>
      <c r="T2" s="12" t="s">
        <v>98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'[9]Cumulative Stats'!A75</f>
        <v>Cook</v>
      </c>
      <c r="B3" s="8" t="s">
        <v>111</v>
      </c>
      <c r="C3">
        <f>'[9]Cumulative Stats'!C75</f>
        <v>233</v>
      </c>
      <c r="D3">
        <f>'[9]Cumulative Stats'!D75</f>
        <v>1466</v>
      </c>
      <c r="E3" s="6">
        <f>'[9]Cumulative Stats'!E75</f>
        <v>6.2918454935622314</v>
      </c>
      <c r="F3">
        <f>'[9]Cumulative Stats'!F75</f>
        <v>75</v>
      </c>
      <c r="G3">
        <f>'[9]Cumulative Stats'!G75</f>
        <v>14</v>
      </c>
      <c r="J3" t="str">
        <f>'[3]Cumulative Stats'!A94</f>
        <v>McCaffrey</v>
      </c>
      <c r="K3" s="8" t="s">
        <v>106</v>
      </c>
      <c r="L3">
        <f>'[3]Cumulative Stats'!C94</f>
        <v>111</v>
      </c>
      <c r="M3">
        <f>'[3]Cumulative Stats'!D94</f>
        <v>1044</v>
      </c>
      <c r="N3" s="6">
        <f>'[3]Cumulative Stats'!E94</f>
        <v>9.4054054054054053</v>
      </c>
      <c r="O3">
        <f>'[3]Cumulative Stats'!F94</f>
        <v>56</v>
      </c>
      <c r="P3">
        <f>'[3]Cumulative Stats'!G94</f>
        <v>3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'[7]Cumulative Stats'!A75</f>
        <v>A. Jones</v>
      </c>
      <c r="B4" s="8" t="s">
        <v>110</v>
      </c>
      <c r="C4">
        <f>'[7]Cumulative Stats'!C75</f>
        <v>253</v>
      </c>
      <c r="D4">
        <f>'[7]Cumulative Stats'!D75</f>
        <v>1342</v>
      </c>
      <c r="E4" s="6">
        <f>'[7]Cumulative Stats'!E75</f>
        <v>5.3043478260869561</v>
      </c>
      <c r="F4">
        <f>'[7]Cumulative Stats'!F75</f>
        <v>56</v>
      </c>
      <c r="G4">
        <f>'[7]Cumulative Stats'!G75</f>
        <v>10</v>
      </c>
      <c r="J4" t="str">
        <f>'[8]Cumulative Stats'!A94</f>
        <v>C. Kupp</v>
      </c>
      <c r="K4" s="8" t="s">
        <v>139</v>
      </c>
      <c r="L4">
        <f>'[8]Cumulative Stats'!C94</f>
        <v>104</v>
      </c>
      <c r="M4">
        <f>'[8]Cumulative Stats'!D94</f>
        <v>1313</v>
      </c>
      <c r="N4" s="6">
        <f>'[8]Cumulative Stats'!E94</f>
        <v>12.625</v>
      </c>
      <c r="O4">
        <f>'[8]Cumulative Stats'!F94</f>
        <v>63</v>
      </c>
      <c r="P4">
        <f>'[8]Cumulative Stats'!G94</f>
        <v>15</v>
      </c>
      <c r="S4" s="11"/>
      <c r="T4" s="12" t="s">
        <v>100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'[5]Cumulative Stats'!A75</f>
        <v>Elliott</v>
      </c>
      <c r="B5" s="8" t="s">
        <v>108</v>
      </c>
      <c r="C5">
        <f>'[5]Cumulative Stats'!C75</f>
        <v>286</v>
      </c>
      <c r="D5">
        <f>'[5]Cumulative Stats'!D75</f>
        <v>1338</v>
      </c>
      <c r="E5" s="6">
        <f>'[5]Cumulative Stats'!E75</f>
        <v>4.6783216783216783</v>
      </c>
      <c r="F5">
        <f>'[5]Cumulative Stats'!F75</f>
        <v>33</v>
      </c>
      <c r="G5">
        <f>'[5]Cumulative Stats'!G75</f>
        <v>14</v>
      </c>
      <c r="J5" t="str">
        <f>'[8]Cumulative Stats'!A95</f>
        <v>Woods</v>
      </c>
      <c r="K5" s="8" t="s">
        <v>139</v>
      </c>
      <c r="L5">
        <f>'[8]Cumulative Stats'!C95</f>
        <v>103</v>
      </c>
      <c r="M5">
        <f>'[8]Cumulative Stats'!D95</f>
        <v>1238</v>
      </c>
      <c r="N5" s="6">
        <f>'[8]Cumulative Stats'!E95</f>
        <v>12.019417475728156</v>
      </c>
      <c r="O5">
        <f>'[8]Cumulative Stats'!F95</f>
        <v>48</v>
      </c>
      <c r="P5">
        <f>'[8]Cumulative Stats'!G95</f>
        <v>6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'[3]Cumulative Stats'!A75</f>
        <v>McCaffrey</v>
      </c>
      <c r="B6" s="8" t="s">
        <v>106</v>
      </c>
      <c r="C6">
        <f>'[3]Cumulative Stats'!C75</f>
        <v>308</v>
      </c>
      <c r="D6">
        <f>'[3]Cumulative Stats'!D75</f>
        <v>1334</v>
      </c>
      <c r="E6" s="6">
        <f>'[3]Cumulative Stats'!E75</f>
        <v>4.3311688311688314</v>
      </c>
      <c r="F6">
        <f>'[3]Cumulative Stats'!F75</f>
        <v>63</v>
      </c>
      <c r="G6">
        <f>'[3]Cumulative Stats'!G75</f>
        <v>13</v>
      </c>
      <c r="J6" t="str">
        <f>'[7]Cumulative Stats'!A94</f>
        <v>D. Adams</v>
      </c>
      <c r="K6" s="8" t="s">
        <v>110</v>
      </c>
      <c r="L6">
        <f>'[7]Cumulative Stats'!C94</f>
        <v>103</v>
      </c>
      <c r="M6">
        <f>'[7]Cumulative Stats'!D94</f>
        <v>1218</v>
      </c>
      <c r="N6" s="6">
        <f>'[7]Cumulative Stats'!E94</f>
        <v>11.825242718446601</v>
      </c>
      <c r="O6">
        <f>'[7]Cumulative Stats'!F94</f>
        <v>48</v>
      </c>
      <c r="P6">
        <f>'[7]Cumulative Stats'!G94</f>
        <v>6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'[16]Cumulative Stats'!A75</f>
        <v>Peterson</v>
      </c>
      <c r="B7" s="8" t="s">
        <v>118</v>
      </c>
      <c r="C7">
        <f>'[16]Cumulative Stats'!C75</f>
        <v>238</v>
      </c>
      <c r="D7">
        <f>'[16]Cumulative Stats'!D75</f>
        <v>1120</v>
      </c>
      <c r="E7" s="6">
        <f>'[16]Cumulative Stats'!E75</f>
        <v>4.7058823529411766</v>
      </c>
      <c r="F7">
        <f>'[16]Cumulative Stats'!F75</f>
        <v>32</v>
      </c>
      <c r="G7">
        <f>'[16]Cumulative Stats'!G75</f>
        <v>10</v>
      </c>
      <c r="J7" t="str">
        <f>'[2]Cumulative Stats'!A94</f>
        <v>J. Jones</v>
      </c>
      <c r="K7" s="8" t="s">
        <v>105</v>
      </c>
      <c r="L7">
        <f>'[2]Cumulative Stats'!C94</f>
        <v>91</v>
      </c>
      <c r="M7">
        <f>'[2]Cumulative Stats'!D94</f>
        <v>1232</v>
      </c>
      <c r="N7" s="6">
        <f>'[2]Cumulative Stats'!E94</f>
        <v>13.538461538461538</v>
      </c>
      <c r="O7">
        <f>'[2]Cumulative Stats'!F94</f>
        <v>80</v>
      </c>
      <c r="P7">
        <f>'[2]Cumulative Stats'!G94</f>
        <v>4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'[12]Cumulative Stats'!A75</f>
        <v>Sanders</v>
      </c>
      <c r="B8" s="8" t="s">
        <v>114</v>
      </c>
      <c r="C8">
        <f>'[12]Cumulative Stats'!C75</f>
        <v>199</v>
      </c>
      <c r="D8">
        <f>'[12]Cumulative Stats'!D75</f>
        <v>1056</v>
      </c>
      <c r="E8" s="6">
        <f>'[12]Cumulative Stats'!E75</f>
        <v>5.3065326633165828</v>
      </c>
      <c r="F8">
        <f>'[12]Cumulative Stats'!F75</f>
        <v>65</v>
      </c>
      <c r="G8">
        <f>'[12]Cumulative Stats'!G75</f>
        <v>7</v>
      </c>
      <c r="J8" t="str">
        <f>'[13]Cumulative Stats'!A94</f>
        <v>Kittle</v>
      </c>
      <c r="K8" s="8" t="s">
        <v>115</v>
      </c>
      <c r="L8">
        <f>'[13]Cumulative Stats'!C94</f>
        <v>89</v>
      </c>
      <c r="M8">
        <f>'[13]Cumulative Stats'!D94</f>
        <v>1111</v>
      </c>
      <c r="N8" s="6">
        <f>'[13]Cumulative Stats'!E94</f>
        <v>12.48314606741573</v>
      </c>
      <c r="O8">
        <f>'[13]Cumulative Stats'!F94</f>
        <v>54</v>
      </c>
      <c r="P8">
        <f>'[13]Cumulative Stats'!G94</f>
        <v>12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'[4]Cumulative Stats'!A75</f>
        <v>Montgomery</v>
      </c>
      <c r="B9" s="8" t="s">
        <v>107</v>
      </c>
      <c r="C9">
        <f>'[4]Cumulative Stats'!C75</f>
        <v>280</v>
      </c>
      <c r="D9">
        <f>'[4]Cumulative Stats'!D75</f>
        <v>1043</v>
      </c>
      <c r="E9" s="6">
        <f>'[4]Cumulative Stats'!E75</f>
        <v>3.7250000000000001</v>
      </c>
      <c r="F9">
        <f>'[4]Cumulative Stats'!F75</f>
        <v>55</v>
      </c>
      <c r="G9">
        <f>'[4]Cumulative Stats'!G75</f>
        <v>5</v>
      </c>
      <c r="J9" t="str">
        <f>'[10]Cumulative Stats'!A95</f>
        <v>Kamara</v>
      </c>
      <c r="K9" s="8" t="s">
        <v>112</v>
      </c>
      <c r="L9">
        <f>'[10]Cumulative Stats'!C95</f>
        <v>85</v>
      </c>
      <c r="M9">
        <f>'[10]Cumulative Stats'!D95</f>
        <v>594</v>
      </c>
      <c r="N9" s="6">
        <f>'[10]Cumulative Stats'!E95</f>
        <v>6.9882352941176471</v>
      </c>
      <c r="O9">
        <f>'[10]Cumulative Stats'!F95</f>
        <v>41</v>
      </c>
      <c r="P9">
        <f>'[10]Cumulative Stats'!G95</f>
        <v>4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'[13]Cumulative Stats'!A75</f>
        <v>Mostert</v>
      </c>
      <c r="B10" s="8" t="s">
        <v>115</v>
      </c>
      <c r="C10">
        <f>'[13]Cumulative Stats'!C75</f>
        <v>167</v>
      </c>
      <c r="D10">
        <f>'[13]Cumulative Stats'!D75</f>
        <v>988</v>
      </c>
      <c r="E10" s="6">
        <f>'[13]Cumulative Stats'!E75</f>
        <v>5.9161676646706587</v>
      </c>
      <c r="F10">
        <f>'[13]Cumulative Stats'!F75</f>
        <v>41</v>
      </c>
      <c r="G10">
        <f>'[13]Cumulative Stats'!G75</f>
        <v>7</v>
      </c>
      <c r="J10" t="str">
        <f>'[4]Cumulative Stats'!A94</f>
        <v>Robinson</v>
      </c>
      <c r="K10" s="8" t="s">
        <v>107</v>
      </c>
      <c r="L10">
        <f>'[4]Cumulative Stats'!C94</f>
        <v>84</v>
      </c>
      <c r="M10">
        <f>'[4]Cumulative Stats'!D94</f>
        <v>922</v>
      </c>
      <c r="N10" s="6">
        <f>'[4]Cumulative Stats'!E94</f>
        <v>10.976190476190476</v>
      </c>
      <c r="O10">
        <f>'[4]Cumulative Stats'!F94</f>
        <v>51</v>
      </c>
      <c r="P10">
        <f>'[4]Cumulative Stats'!G94</f>
        <v>3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'[11]Cumulative Stats'!A75</f>
        <v>Barkley</v>
      </c>
      <c r="B11" s="8" t="s">
        <v>113</v>
      </c>
      <c r="C11">
        <f>'[11]Cumulative Stats'!C75</f>
        <v>216</v>
      </c>
      <c r="D11">
        <f>'[11]Cumulative Stats'!D75</f>
        <v>972</v>
      </c>
      <c r="E11" s="6">
        <f>'[11]Cumulative Stats'!E75</f>
        <v>4.5</v>
      </c>
      <c r="F11">
        <f>'[11]Cumulative Stats'!F75</f>
        <v>36</v>
      </c>
      <c r="G11">
        <f>'[11]Cumulative Stats'!G75</f>
        <v>7</v>
      </c>
      <c r="J11" t="str">
        <f>'[5]Cumulative Stats'!A94</f>
        <v>Cooper</v>
      </c>
      <c r="K11" s="8" t="s">
        <v>108</v>
      </c>
      <c r="L11">
        <f>'[5]Cumulative Stats'!C94</f>
        <v>84</v>
      </c>
      <c r="M11">
        <f>'[5]Cumulative Stats'!D94</f>
        <v>1205</v>
      </c>
      <c r="N11" s="6">
        <f>'[5]Cumulative Stats'!E94</f>
        <v>14.345238095238095</v>
      </c>
      <c r="O11">
        <f>'[5]Cumulative Stats'!F94</f>
        <v>66</v>
      </c>
      <c r="P11">
        <f>'[5]Cumulative Stats'!G94</f>
        <v>3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'[8]Cumulative Stats'!A75</f>
        <v>Gurley</v>
      </c>
      <c r="B12" s="8" t="s">
        <v>139</v>
      </c>
      <c r="C12">
        <f>'[8]Cumulative Stats'!C75</f>
        <v>261</v>
      </c>
      <c r="D12">
        <f>'[8]Cumulative Stats'!D75</f>
        <v>919</v>
      </c>
      <c r="E12" s="6">
        <f>'[8]Cumulative Stats'!E75</f>
        <v>3.5210727969348659</v>
      </c>
      <c r="F12">
        <f>'[8]Cumulative Stats'!F75</f>
        <v>21</v>
      </c>
      <c r="G12">
        <f>'[8]Cumulative Stats'!G75</f>
        <v>12</v>
      </c>
      <c r="J12" t="str">
        <f>'[15]Cumulative Stats'!A95</f>
        <v>M. Evans</v>
      </c>
      <c r="K12" s="8" t="s">
        <v>117</v>
      </c>
      <c r="L12">
        <f>'[15]Cumulative Stats'!C95</f>
        <v>82</v>
      </c>
      <c r="M12">
        <f>'[15]Cumulative Stats'!D95</f>
        <v>1321</v>
      </c>
      <c r="N12" s="6">
        <f>'[15]Cumulative Stats'!E95</f>
        <v>16.109756097560975</v>
      </c>
      <c r="O12">
        <f>'[15]Cumulative Stats'!F95</f>
        <v>78</v>
      </c>
      <c r="P12">
        <f>'[15]Cumulative Stats'!G95</f>
        <v>10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'[10]Cumulative Stats'!A75</f>
        <v>Kamara</v>
      </c>
      <c r="B13" s="8" t="s">
        <v>112</v>
      </c>
      <c r="C13">
        <f>'[10]Cumulative Stats'!C75</f>
        <v>186</v>
      </c>
      <c r="D13">
        <f>'[10]Cumulative Stats'!D75</f>
        <v>853</v>
      </c>
      <c r="E13" s="6">
        <f>'[10]Cumulative Stats'!E75</f>
        <v>4.586021505376344</v>
      </c>
      <c r="F13">
        <f>'[10]Cumulative Stats'!F75</f>
        <v>40</v>
      </c>
      <c r="G13">
        <f>'[10]Cumulative Stats'!G75</f>
        <v>7</v>
      </c>
      <c r="J13" t="str">
        <f>'[3]Cumulative Stats'!A95</f>
        <v>Moore</v>
      </c>
      <c r="K13" s="8" t="s">
        <v>106</v>
      </c>
      <c r="L13">
        <f>'[3]Cumulative Stats'!C95</f>
        <v>82</v>
      </c>
      <c r="M13">
        <f>'[3]Cumulative Stats'!D95</f>
        <v>1142</v>
      </c>
      <c r="N13" s="6">
        <f>'[3]Cumulative Stats'!E95</f>
        <v>13.926829268292684</v>
      </c>
      <c r="O13">
        <f>'[3]Cumulative Stats'!F95</f>
        <v>73</v>
      </c>
      <c r="P13">
        <f>'[3]Cumulative Stats'!G95</f>
        <v>7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'[15]Cumulative Stats'!A75</f>
        <v>Jones</v>
      </c>
      <c r="B14" s="8" t="s">
        <v>117</v>
      </c>
      <c r="C14">
        <f>'[15]Cumulative Stats'!C75</f>
        <v>195</v>
      </c>
      <c r="D14">
        <f>'[15]Cumulative Stats'!D75</f>
        <v>852</v>
      </c>
      <c r="E14" s="6">
        <f>'[15]Cumulative Stats'!E75</f>
        <v>4.3692307692307688</v>
      </c>
      <c r="F14">
        <f>'[15]Cumulative Stats'!F75</f>
        <v>49</v>
      </c>
      <c r="G14">
        <f>'[15]Cumulative Stats'!G75</f>
        <v>8</v>
      </c>
      <c r="J14" t="str">
        <f>'[15]Cumulative Stats'!A94</f>
        <v>Godwin</v>
      </c>
      <c r="K14" s="8" t="s">
        <v>117</v>
      </c>
      <c r="L14">
        <f>'[15]Cumulative Stats'!C94</f>
        <v>77</v>
      </c>
      <c r="M14">
        <f>'[15]Cumulative Stats'!D94</f>
        <v>1150</v>
      </c>
      <c r="N14" s="6">
        <f>'[15]Cumulative Stats'!E94</f>
        <v>14.935064935064934</v>
      </c>
      <c r="O14">
        <f>'[15]Cumulative Stats'!F94</f>
        <v>80</v>
      </c>
      <c r="P14">
        <f>'[15]Cumulative Stats'!G94</f>
        <v>7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'[10]Cumulative Stats'!A76</f>
        <v>Murray</v>
      </c>
      <c r="B15" s="8" t="s">
        <v>112</v>
      </c>
      <c r="C15">
        <f>'[10]Cumulative Stats'!C76</f>
        <v>162</v>
      </c>
      <c r="D15">
        <f>'[10]Cumulative Stats'!D76</f>
        <v>770</v>
      </c>
      <c r="E15" s="6">
        <f>'[10]Cumulative Stats'!E76</f>
        <v>4.7530864197530862</v>
      </c>
      <c r="F15">
        <f>'[10]Cumulative Stats'!F76</f>
        <v>30</v>
      </c>
      <c r="G15">
        <f>'[10]Cumulative Stats'!G76</f>
        <v>11</v>
      </c>
      <c r="J15" t="str">
        <f>'[4]Cumulative Stats'!A95</f>
        <v>Cohen</v>
      </c>
      <c r="K15" s="8" t="s">
        <v>107</v>
      </c>
      <c r="L15">
        <f>'[4]Cumulative Stats'!C95</f>
        <v>77</v>
      </c>
      <c r="M15">
        <f>'[4]Cumulative Stats'!D95</f>
        <v>520</v>
      </c>
      <c r="N15" s="6">
        <f>'[4]Cumulative Stats'!E95</f>
        <v>6.7532467532467528</v>
      </c>
      <c r="O15">
        <f>'[4]Cumulative Stats'!F95</f>
        <v>35</v>
      </c>
      <c r="P15">
        <f>'[4]Cumulative Stats'!G95</f>
        <v>5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'[13]Cumulative Stats'!A76</f>
        <v>Breida</v>
      </c>
      <c r="B16" s="8" t="s">
        <v>115</v>
      </c>
      <c r="C16">
        <f>'[13]Cumulative Stats'!C76</f>
        <v>129</v>
      </c>
      <c r="D16">
        <f>'[13]Cumulative Stats'!D76</f>
        <v>743</v>
      </c>
      <c r="E16" s="6">
        <f>'[13]Cumulative Stats'!E76</f>
        <v>5.7596899224806197</v>
      </c>
      <c r="F16">
        <f>'[13]Cumulative Stats'!F76</f>
        <v>72</v>
      </c>
      <c r="G16">
        <f>'[13]Cumulative Stats'!G76</f>
        <v>6</v>
      </c>
      <c r="J16" t="str">
        <f>'[14]Cumulative Stats'!A94</f>
        <v>Lockett</v>
      </c>
      <c r="K16" s="8" t="s">
        <v>116</v>
      </c>
      <c r="L16">
        <f>'[14]Cumulative Stats'!C94</f>
        <v>77</v>
      </c>
      <c r="M16">
        <f>'[14]Cumulative Stats'!D94</f>
        <v>1035</v>
      </c>
      <c r="N16" s="6">
        <f>'[14]Cumulative Stats'!E94</f>
        <v>13.441558441558442</v>
      </c>
      <c r="O16">
        <f>'[14]Cumulative Stats'!F94</f>
        <v>52</v>
      </c>
      <c r="P16">
        <f>'[14]Cumulative Stats'!G94</f>
        <v>7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'[13]Cumulative Stats'!A77</f>
        <v>T. Coleman</v>
      </c>
      <c r="B17" s="8" t="s">
        <v>115</v>
      </c>
      <c r="C17">
        <f>'[13]Cumulative Stats'!C77</f>
        <v>146</v>
      </c>
      <c r="D17">
        <f>'[13]Cumulative Stats'!D77</f>
        <v>584</v>
      </c>
      <c r="E17" s="6">
        <f>'[13]Cumulative Stats'!E77</f>
        <v>4</v>
      </c>
      <c r="F17">
        <f>'[13]Cumulative Stats'!F77</f>
        <v>29</v>
      </c>
      <c r="G17">
        <f>'[13]Cumulative Stats'!G77</f>
        <v>4</v>
      </c>
      <c r="J17" t="str">
        <f>'[9]Cumulative Stats'!A94</f>
        <v>Diggs</v>
      </c>
      <c r="K17" s="8" t="s">
        <v>111</v>
      </c>
      <c r="L17">
        <f>'[9]Cumulative Stats'!C94</f>
        <v>76</v>
      </c>
      <c r="M17">
        <f>'[9]Cumulative Stats'!D94</f>
        <v>1316</v>
      </c>
      <c r="N17" s="6">
        <f>'[9]Cumulative Stats'!E94</f>
        <v>17.315789473684209</v>
      </c>
      <c r="O17">
        <f>'[9]Cumulative Stats'!F94</f>
        <v>85</v>
      </c>
      <c r="P17">
        <f>'[9]Cumulative Stats'!G94</f>
        <v>10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'[2]Cumulative Stats'!A75</f>
        <v>Freeman</v>
      </c>
      <c r="B18" s="8" t="s">
        <v>105</v>
      </c>
      <c r="C18">
        <f>'[2]Cumulative Stats'!C75</f>
        <v>173</v>
      </c>
      <c r="D18">
        <f>'[2]Cumulative Stats'!D75</f>
        <v>555</v>
      </c>
      <c r="E18" s="6">
        <f>'[2]Cumulative Stats'!E75</f>
        <v>3.2080924855491331</v>
      </c>
      <c r="F18">
        <f>'[2]Cumulative Stats'!F75</f>
        <v>28</v>
      </c>
      <c r="G18">
        <f>'[2]Cumulative Stats'!G75</f>
        <v>2</v>
      </c>
      <c r="J18" t="str">
        <f>'[12]Cumulative Stats'!A94</f>
        <v>Ertz</v>
      </c>
      <c r="K18" s="8" t="s">
        <v>114</v>
      </c>
      <c r="L18">
        <f>'[12]Cumulative Stats'!C94</f>
        <v>74</v>
      </c>
      <c r="M18">
        <f>'[12]Cumulative Stats'!D94</f>
        <v>843</v>
      </c>
      <c r="N18" s="6">
        <f>'[12]Cumulative Stats'!E94</f>
        <v>11.391891891891891</v>
      </c>
      <c r="O18">
        <f>'[12]Cumulative Stats'!F94</f>
        <v>38</v>
      </c>
      <c r="P18">
        <f>'[12]Cumulative Stats'!G94</f>
        <v>6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'[15]Cumulative Stats'!A76</f>
        <v>Barber</v>
      </c>
      <c r="B19" s="8" t="s">
        <v>117</v>
      </c>
      <c r="C19">
        <f>'[15]Cumulative Stats'!C76</f>
        <v>155</v>
      </c>
      <c r="D19">
        <f>'[15]Cumulative Stats'!D76</f>
        <v>551</v>
      </c>
      <c r="E19" s="6">
        <f>'[15]Cumulative Stats'!E76</f>
        <v>3.5548387096774192</v>
      </c>
      <c r="F19">
        <f>'[15]Cumulative Stats'!F76</f>
        <v>25</v>
      </c>
      <c r="G19">
        <f>'[15]Cumulative Stats'!G76</f>
        <v>8</v>
      </c>
      <c r="J19" t="str">
        <f>'[14]Cumulative Stats'!A95</f>
        <v>Metcalf</v>
      </c>
      <c r="K19" s="8" t="s">
        <v>116</v>
      </c>
      <c r="L19">
        <f>'[14]Cumulative Stats'!C95</f>
        <v>73</v>
      </c>
      <c r="M19">
        <f>'[14]Cumulative Stats'!D95</f>
        <v>1240</v>
      </c>
      <c r="N19" s="6">
        <f>'[14]Cumulative Stats'!E95</f>
        <v>16.986301369863014</v>
      </c>
      <c r="O19">
        <f>'[14]Cumulative Stats'!F95</f>
        <v>93</v>
      </c>
      <c r="P19">
        <f>'[14]Cumulative Stats'!G95</f>
        <v>9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'[7]Cumulative Stats'!A76</f>
        <v>J. Williams</v>
      </c>
      <c r="B20" s="8" t="s">
        <v>110</v>
      </c>
      <c r="C20">
        <f>'[7]Cumulative Stats'!C76</f>
        <v>110</v>
      </c>
      <c r="D20">
        <f>'[7]Cumulative Stats'!D76</f>
        <v>522</v>
      </c>
      <c r="E20" s="6">
        <f>'[7]Cumulative Stats'!E76</f>
        <v>4.7454545454545451</v>
      </c>
      <c r="F20">
        <f>'[7]Cumulative Stats'!F76</f>
        <v>45</v>
      </c>
      <c r="G20">
        <f>'[7]Cumulative Stats'!G76</f>
        <v>3</v>
      </c>
      <c r="J20" t="str">
        <f>'[1]Cumulative Stats'!A94</f>
        <v>Fitzgerald</v>
      </c>
      <c r="K20" s="8" t="s">
        <v>104</v>
      </c>
      <c r="L20">
        <f>'[1]Cumulative Stats'!C94</f>
        <v>71</v>
      </c>
      <c r="M20">
        <f>'[1]Cumulative Stats'!D94</f>
        <v>873</v>
      </c>
      <c r="N20" s="6">
        <f>'[1]Cumulative Stats'!E94</f>
        <v>12.295774647887324</v>
      </c>
      <c r="O20">
        <f>'[1]Cumulative Stats'!F94</f>
        <v>56</v>
      </c>
      <c r="P20">
        <f>'[1]Cumulative Stats'!G94</f>
        <v>4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'[14]Cumulative Stats'!A76</f>
        <v>Penny</v>
      </c>
      <c r="B21" s="8" t="s">
        <v>116</v>
      </c>
      <c r="C21">
        <f>'[14]Cumulative Stats'!C76</f>
        <v>61</v>
      </c>
      <c r="D21">
        <f>'[14]Cumulative Stats'!D76</f>
        <v>476</v>
      </c>
      <c r="E21" s="6">
        <f>'[14]Cumulative Stats'!E76</f>
        <v>7.8032786885245899</v>
      </c>
      <c r="F21">
        <f>'[14]Cumulative Stats'!F76</f>
        <v>50</v>
      </c>
      <c r="G21">
        <f>'[14]Cumulative Stats'!G76</f>
        <v>3</v>
      </c>
      <c r="J21" t="str">
        <f>'[5]Cumulative Stats'!A95</f>
        <v>Gallup</v>
      </c>
      <c r="K21" s="8" t="s">
        <v>108</v>
      </c>
      <c r="L21">
        <f>'[5]Cumulative Stats'!C95</f>
        <v>71</v>
      </c>
      <c r="M21">
        <f>'[5]Cumulative Stats'!D95</f>
        <v>1111</v>
      </c>
      <c r="N21" s="6">
        <f>'[5]Cumulative Stats'!E95</f>
        <v>15.647887323943662</v>
      </c>
      <c r="O21">
        <f>'[5]Cumulative Stats'!F95</f>
        <v>86</v>
      </c>
      <c r="P21">
        <f>'[5]Cumulative Stats'!G95</f>
        <v>12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'[5]Cumulative Stats'!A76</f>
        <v>Pollard</v>
      </c>
      <c r="B22" s="8" t="s">
        <v>108</v>
      </c>
      <c r="C22">
        <f>'[5]Cumulative Stats'!C76</f>
        <v>95</v>
      </c>
      <c r="D22">
        <f>'[5]Cumulative Stats'!D76</f>
        <v>471</v>
      </c>
      <c r="E22" s="6">
        <f>'[5]Cumulative Stats'!E76</f>
        <v>4.9578947368421051</v>
      </c>
      <c r="F22">
        <f>'[5]Cumulative Stats'!F76</f>
        <v>22</v>
      </c>
      <c r="G22">
        <f>'[5]Cumulative Stats'!G76</f>
        <v>4</v>
      </c>
      <c r="J22" t="str">
        <f>'[8]Cumulative Stats'!A96</f>
        <v>Higbee</v>
      </c>
      <c r="K22" s="8" t="s">
        <v>139</v>
      </c>
      <c r="L22">
        <f>'[8]Cumulative Stats'!C96</f>
        <v>70</v>
      </c>
      <c r="M22">
        <f>'[8]Cumulative Stats'!D96</f>
        <v>793</v>
      </c>
      <c r="N22" s="6">
        <f>'[8]Cumulative Stats'!E96</f>
        <v>11.328571428571429</v>
      </c>
      <c r="O22">
        <f>'[8]Cumulative Stats'!F96</f>
        <v>37</v>
      </c>
      <c r="P22">
        <f>'[8]Cumulative Stats'!G96</f>
        <v>7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'[1]Cumulative Stats'!A77</f>
        <v>D. Johnson</v>
      </c>
      <c r="B23" s="8" t="s">
        <v>104</v>
      </c>
      <c r="C23">
        <f>'[1]Cumulative Stats'!C77</f>
        <v>123</v>
      </c>
      <c r="D23">
        <f>'[1]Cumulative Stats'!D77</f>
        <v>454</v>
      </c>
      <c r="E23" s="6">
        <f>'[1]Cumulative Stats'!E77</f>
        <v>3.6910569105691056</v>
      </c>
      <c r="F23">
        <f>'[1]Cumulative Stats'!F77</f>
        <v>29</v>
      </c>
      <c r="G23">
        <f>'[1]Cumulative Stats'!G77</f>
        <v>1</v>
      </c>
      <c r="J23" t="str">
        <f>'[13]Cumulative Stats'!A95</f>
        <v>Samuel</v>
      </c>
      <c r="K23" s="8" t="s">
        <v>115</v>
      </c>
      <c r="L23">
        <f>'[13]Cumulative Stats'!C95</f>
        <v>68</v>
      </c>
      <c r="M23">
        <f>'[13]Cumulative Stats'!D95</f>
        <v>861</v>
      </c>
      <c r="N23" s="6">
        <f>'[13]Cumulative Stats'!E95</f>
        <v>12.661764705882353</v>
      </c>
      <c r="O23">
        <f>'[13]Cumulative Stats'!F95</f>
        <v>42</v>
      </c>
      <c r="P23">
        <f>'[13]Cumulative Stats'!G95</f>
        <v>6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'[9]Cumulative Stats'!A76</f>
        <v>Mattison</v>
      </c>
      <c r="B24" s="8" t="s">
        <v>111</v>
      </c>
      <c r="C24">
        <f>'[9]Cumulative Stats'!C76</f>
        <v>86</v>
      </c>
      <c r="D24">
        <f>'[9]Cumulative Stats'!D76</f>
        <v>447</v>
      </c>
      <c r="E24" s="6">
        <f>'[9]Cumulative Stats'!E76</f>
        <v>5.1976744186046515</v>
      </c>
      <c r="F24">
        <f>'[9]Cumulative Stats'!F76</f>
        <v>33</v>
      </c>
      <c r="G24">
        <f>'[9]Cumulative Stats'!G76</f>
        <v>5</v>
      </c>
      <c r="J24" t="str">
        <f>'[2]Cumulative Stats'!A96</f>
        <v>Ridley</v>
      </c>
      <c r="K24" s="8" t="s">
        <v>105</v>
      </c>
      <c r="L24">
        <f>'[2]Cumulative Stats'!C96</f>
        <v>65</v>
      </c>
      <c r="M24">
        <f>'[2]Cumulative Stats'!D96</f>
        <v>971</v>
      </c>
      <c r="N24" s="6">
        <f>'[2]Cumulative Stats'!E96</f>
        <v>14.938461538461539</v>
      </c>
      <c r="O24">
        <f>'[2]Cumulative Stats'!F96</f>
        <v>76</v>
      </c>
      <c r="P24">
        <f>'[2]Cumulative Stats'!G96</f>
        <v>4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'[1]Cumulative Stats'!A75</f>
        <v>Drake</v>
      </c>
      <c r="B25" s="8" t="s">
        <v>104</v>
      </c>
      <c r="C25">
        <f>'[1]Cumulative Stats'!C75</f>
        <v>96</v>
      </c>
      <c r="D25">
        <f>'[1]Cumulative Stats'!D75</f>
        <v>443</v>
      </c>
      <c r="E25" s="6">
        <f>'[1]Cumulative Stats'!E75</f>
        <v>4.614583333333333</v>
      </c>
      <c r="F25">
        <f>'[1]Cumulative Stats'!F75</f>
        <v>64</v>
      </c>
      <c r="G25">
        <f>'[1]Cumulative Stats'!G75</f>
        <v>4</v>
      </c>
      <c r="J25" t="str">
        <f>'[1]Cumulative Stats'!A95</f>
        <v>Kirk</v>
      </c>
      <c r="K25" s="8" t="s">
        <v>104</v>
      </c>
      <c r="L25">
        <f>'[1]Cumulative Stats'!C95</f>
        <v>65</v>
      </c>
      <c r="M25">
        <f>'[1]Cumulative Stats'!D95</f>
        <v>881</v>
      </c>
      <c r="N25" s="6">
        <f>'[1]Cumulative Stats'!E95</f>
        <v>13.553846153846154</v>
      </c>
      <c r="O25">
        <f>'[1]Cumulative Stats'!F95</f>
        <v>69</v>
      </c>
      <c r="P25">
        <f>'[1]Cumulative Stats'!G95</f>
        <v>2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'[8]Cumulative Stats'!A76</f>
        <v>M. Brown</v>
      </c>
      <c r="B26" s="8" t="s">
        <v>139</v>
      </c>
      <c r="C26">
        <f>'[8]Cumulative Stats'!C76</f>
        <v>97</v>
      </c>
      <c r="D26">
        <f>'[8]Cumulative Stats'!D76</f>
        <v>435</v>
      </c>
      <c r="E26" s="6">
        <f>'[8]Cumulative Stats'!E76</f>
        <v>4.4845360824742269</v>
      </c>
      <c r="F26">
        <f>'[8]Cumulative Stats'!F76</f>
        <v>25</v>
      </c>
      <c r="G26">
        <f>'[8]Cumulative Stats'!G76</f>
        <v>2</v>
      </c>
      <c r="J26" t="str">
        <f>'[16]Cumulative Stats'!A94</f>
        <v>McLaurin</v>
      </c>
      <c r="K26" s="8" t="s">
        <v>118</v>
      </c>
      <c r="L26">
        <f>'[16]Cumulative Stats'!C94</f>
        <v>63</v>
      </c>
      <c r="M26">
        <f>'[16]Cumulative Stats'!D94</f>
        <v>767</v>
      </c>
      <c r="N26" s="6">
        <f>'[16]Cumulative Stats'!E94</f>
        <v>12.174603174603174</v>
      </c>
      <c r="O26">
        <f>'[16]Cumulative Stats'!F94</f>
        <v>77</v>
      </c>
      <c r="P26">
        <f>'[16]Cumulative Stats'!G94</f>
        <v>2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'[6]Cumulative Stats'!A77</f>
        <v>T. Johnson</v>
      </c>
      <c r="B27" s="8" t="s">
        <v>109</v>
      </c>
      <c r="C27">
        <f>'[6]Cumulative Stats'!C77</f>
        <v>98</v>
      </c>
      <c r="D27">
        <f>'[6]Cumulative Stats'!D77</f>
        <v>391</v>
      </c>
      <c r="E27" s="6">
        <f>'[6]Cumulative Stats'!E77</f>
        <v>3.989795918367347</v>
      </c>
      <c r="F27">
        <f>'[6]Cumulative Stats'!F77</f>
        <v>40</v>
      </c>
      <c r="G27">
        <f>'[6]Cumulative Stats'!G77</f>
        <v>3</v>
      </c>
      <c r="J27" t="str">
        <f>'[5]Cumulative Stats'!A97</f>
        <v>Cobb</v>
      </c>
      <c r="K27" s="8" t="s">
        <v>108</v>
      </c>
      <c r="L27">
        <f>'[5]Cumulative Stats'!C97</f>
        <v>63</v>
      </c>
      <c r="M27">
        <f>'[5]Cumulative Stats'!D97</f>
        <v>862</v>
      </c>
      <c r="N27" s="6">
        <f>'[5]Cumulative Stats'!E97</f>
        <v>13.682539682539682</v>
      </c>
      <c r="O27">
        <f>'[5]Cumulative Stats'!F97</f>
        <v>65</v>
      </c>
      <c r="P27">
        <f>'[5]Cumulative Stats'!G97</f>
        <v>4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'[9]Cumulative Stats'!A77</f>
        <v>Boone</v>
      </c>
      <c r="B28" s="8" t="s">
        <v>111</v>
      </c>
      <c r="C28">
        <f>'[9]Cumulative Stats'!C77</f>
        <v>73</v>
      </c>
      <c r="D28">
        <f>'[9]Cumulative Stats'!D77</f>
        <v>391</v>
      </c>
      <c r="E28" s="6">
        <f>'[9]Cumulative Stats'!E77</f>
        <v>5.3561643835616435</v>
      </c>
      <c r="F28">
        <f>'[9]Cumulative Stats'!F77</f>
        <v>20</v>
      </c>
      <c r="G28">
        <f>'[9]Cumulative Stats'!G77</f>
        <v>3</v>
      </c>
      <c r="J28" t="str">
        <f>'[6]Cumulative Stats'!A96</f>
        <v>Amendola</v>
      </c>
      <c r="K28" s="8" t="s">
        <v>109</v>
      </c>
      <c r="L28">
        <f>'[6]Cumulative Stats'!C96</f>
        <v>60</v>
      </c>
      <c r="M28">
        <f>'[6]Cumulative Stats'!D96</f>
        <v>738</v>
      </c>
      <c r="N28" s="6">
        <f>'[6]Cumulative Stats'!E96</f>
        <v>12.3</v>
      </c>
      <c r="O28">
        <f>'[6]Cumulative Stats'!F96</f>
        <v>47</v>
      </c>
      <c r="P28">
        <f>'[6]Cumulative Stats'!G96</f>
        <v>3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'[12]Cumulative Stats'!A77</f>
        <v>Scott</v>
      </c>
      <c r="B29" s="8" t="s">
        <v>114</v>
      </c>
      <c r="C29">
        <f>'[12]Cumulative Stats'!C77</f>
        <v>78</v>
      </c>
      <c r="D29">
        <f>'[12]Cumulative Stats'!D77</f>
        <v>335</v>
      </c>
      <c r="E29" s="6">
        <f>'[12]Cumulative Stats'!E77</f>
        <v>4.2948717948717947</v>
      </c>
      <c r="F29">
        <f>'[12]Cumulative Stats'!F77</f>
        <v>25</v>
      </c>
      <c r="G29">
        <f>'[12]Cumulative Stats'!G77</f>
        <v>3</v>
      </c>
      <c r="J29" t="str">
        <f>'[7]Cumulative Stats'!A95</f>
        <v>A. Jones</v>
      </c>
      <c r="K29" s="8" t="s">
        <v>110</v>
      </c>
      <c r="L29">
        <f>'[7]Cumulative Stats'!C95</f>
        <v>58</v>
      </c>
      <c r="M29">
        <f>'[7]Cumulative Stats'!D95</f>
        <v>766</v>
      </c>
      <c r="N29" s="6">
        <f>'[7]Cumulative Stats'!E95</f>
        <v>13.206896551724139</v>
      </c>
      <c r="O29">
        <f>'[7]Cumulative Stats'!F95</f>
        <v>67</v>
      </c>
      <c r="P29">
        <f>'[7]Cumulative Stats'!G95</f>
        <v>4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'[6]Cumulative Stats'!A78</f>
        <v>McKissic</v>
      </c>
      <c r="B30" s="8" t="s">
        <v>109</v>
      </c>
      <c r="C30">
        <f>'[6]Cumulative Stats'!C78</f>
        <v>59</v>
      </c>
      <c r="D30">
        <f>'[6]Cumulative Stats'!D78</f>
        <v>330</v>
      </c>
      <c r="E30" s="6">
        <f>'[6]Cumulative Stats'!E78</f>
        <v>5.593220338983051</v>
      </c>
      <c r="F30">
        <f>'[6]Cumulative Stats'!F78</f>
        <v>44</v>
      </c>
      <c r="G30">
        <f>'[6]Cumulative Stats'!G78</f>
        <v>2</v>
      </c>
      <c r="J30" t="str">
        <f>'[11]Cumulative Stats'!A97</f>
        <v>D. Slayton</v>
      </c>
      <c r="K30" s="8" t="s">
        <v>113</v>
      </c>
      <c r="L30">
        <f>'[11]Cumulative Stats'!C97</f>
        <v>58</v>
      </c>
      <c r="M30">
        <f>'[11]Cumulative Stats'!D97</f>
        <v>752</v>
      </c>
      <c r="N30" s="6">
        <f>'[11]Cumulative Stats'!E97</f>
        <v>12.96551724137931</v>
      </c>
      <c r="O30">
        <f>'[11]Cumulative Stats'!F97</f>
        <v>47</v>
      </c>
      <c r="P30">
        <f>'[11]Cumulative Stats'!G97</f>
        <v>4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'[12]Cumulative Stats'!A76</f>
        <v>J. Howard</v>
      </c>
      <c r="B31" s="8" t="s">
        <v>114</v>
      </c>
      <c r="C31">
        <f>'[12]Cumulative Stats'!C76</f>
        <v>102</v>
      </c>
      <c r="D31">
        <f>'[12]Cumulative Stats'!D76</f>
        <v>321</v>
      </c>
      <c r="E31" s="6">
        <f>'[12]Cumulative Stats'!E76</f>
        <v>3.1470588235294117</v>
      </c>
      <c r="F31">
        <f>'[12]Cumulative Stats'!F76</f>
        <v>19</v>
      </c>
      <c r="G31">
        <f>'[12]Cumulative Stats'!G76</f>
        <v>2</v>
      </c>
      <c r="J31" t="str">
        <f>'[11]Cumulative Stats'!A96</f>
        <v>Tate</v>
      </c>
      <c r="K31" s="8" t="s">
        <v>113</v>
      </c>
      <c r="L31">
        <f>'[11]Cumulative Stats'!C96</f>
        <v>57</v>
      </c>
      <c r="M31">
        <f>'[11]Cumulative Stats'!D96</f>
        <v>802</v>
      </c>
      <c r="N31" s="6">
        <f>'[11]Cumulative Stats'!E96</f>
        <v>14.070175438596491</v>
      </c>
      <c r="O31">
        <f>'[11]Cumulative Stats'!F96</f>
        <v>77</v>
      </c>
      <c r="P31">
        <f>'[11]Cumulative Stats'!G96</f>
        <v>5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'[1]Cumulative Stats'!A78</f>
        <v>Edmonds</v>
      </c>
      <c r="B32" s="8" t="s">
        <v>104</v>
      </c>
      <c r="C32">
        <f>'[1]Cumulative Stats'!C78</f>
        <v>68</v>
      </c>
      <c r="D32">
        <f>'[1]Cumulative Stats'!D78</f>
        <v>300</v>
      </c>
      <c r="E32" s="6">
        <f>'[1]Cumulative Stats'!E78</f>
        <v>4.4117647058823533</v>
      </c>
      <c r="F32">
        <f>'[1]Cumulative Stats'!F78</f>
        <v>23</v>
      </c>
      <c r="G32">
        <f>'[1]Cumulative Stats'!G78</f>
        <v>1</v>
      </c>
      <c r="J32" t="str">
        <f>'[5]Cumulative Stats'!A98</f>
        <v>Elliott</v>
      </c>
      <c r="K32" s="8" t="s">
        <v>108</v>
      </c>
      <c r="L32">
        <f>'[5]Cumulative Stats'!C98</f>
        <v>56</v>
      </c>
      <c r="M32">
        <f>'[5]Cumulative Stats'!D98</f>
        <v>519</v>
      </c>
      <c r="N32" s="6">
        <f>'[5]Cumulative Stats'!E98</f>
        <v>9.2678571428571423</v>
      </c>
      <c r="O32">
        <f>'[5]Cumulative Stats'!F98</f>
        <v>35</v>
      </c>
      <c r="P32">
        <f>'[5]Cumulative Stats'!G98</f>
        <v>5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'[12]Cumulative Stats'!A78</f>
        <v>Wentz</v>
      </c>
      <c r="B33" s="8" t="s">
        <v>114</v>
      </c>
      <c r="C33">
        <f>'[12]Cumulative Stats'!C78</f>
        <v>73</v>
      </c>
      <c r="D33">
        <f>'[12]Cumulative Stats'!D78</f>
        <v>269</v>
      </c>
      <c r="E33" s="6">
        <f>'[12]Cumulative Stats'!E78</f>
        <v>3.6849315068493151</v>
      </c>
      <c r="F33">
        <f>'[12]Cumulative Stats'!F78</f>
        <v>21</v>
      </c>
      <c r="G33">
        <f>'[12]Cumulative Stats'!G78</f>
        <v>0</v>
      </c>
      <c r="J33" t="str">
        <f>'[5]Cumulative Stats'!A96</f>
        <v>Witten</v>
      </c>
      <c r="K33" s="8" t="s">
        <v>108</v>
      </c>
      <c r="L33">
        <f>'[5]Cumulative Stats'!C96</f>
        <v>56</v>
      </c>
      <c r="M33">
        <f>'[5]Cumulative Stats'!D96</f>
        <v>492</v>
      </c>
      <c r="N33" s="6">
        <f>'[5]Cumulative Stats'!E96</f>
        <v>8.7857142857142865</v>
      </c>
      <c r="O33">
        <f>'[5]Cumulative Stats'!F96</f>
        <v>24</v>
      </c>
      <c r="P33">
        <f>'[5]Cumulative Stats'!G96</f>
        <v>2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'[2]Cumulative Stats'!A76</f>
        <v>Hill</v>
      </c>
      <c r="B34" s="8" t="s">
        <v>105</v>
      </c>
      <c r="C34">
        <f>'[2]Cumulative Stats'!C76</f>
        <v>69</v>
      </c>
      <c r="D34">
        <f>'[2]Cumulative Stats'!D76</f>
        <v>251</v>
      </c>
      <c r="E34" s="6">
        <f>'[2]Cumulative Stats'!E76</f>
        <v>3.63768115942029</v>
      </c>
      <c r="F34">
        <f>'[2]Cumulative Stats'!F76</f>
        <v>29</v>
      </c>
      <c r="G34">
        <f>'[2]Cumulative Stats'!G76</f>
        <v>2</v>
      </c>
      <c r="J34" t="str">
        <f>'[2]Cumulative Stats'!A95</f>
        <v>Hooper</v>
      </c>
      <c r="K34" s="8" t="s">
        <v>105</v>
      </c>
      <c r="L34">
        <f>'[2]Cumulative Stats'!C95</f>
        <v>55</v>
      </c>
      <c r="M34">
        <f>'[2]Cumulative Stats'!D95</f>
        <v>541</v>
      </c>
      <c r="N34" s="6">
        <f>'[2]Cumulative Stats'!E95</f>
        <v>9.836363636363636</v>
      </c>
      <c r="O34">
        <f>'[2]Cumulative Stats'!F95</f>
        <v>34</v>
      </c>
      <c r="P34">
        <f>'[2]Cumulative Stats'!G95</f>
        <v>1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'[5]Cumulative Stats'!A77</f>
        <v>Prescott</v>
      </c>
      <c r="B35" s="8" t="s">
        <v>108</v>
      </c>
      <c r="C35">
        <f>'[5]Cumulative Stats'!C77</f>
        <v>42</v>
      </c>
      <c r="D35">
        <f>'[5]Cumulative Stats'!D77</f>
        <v>238</v>
      </c>
      <c r="E35" s="6">
        <f>'[5]Cumulative Stats'!E77</f>
        <v>5.666666666666667</v>
      </c>
      <c r="F35">
        <f>'[5]Cumulative Stats'!F77</f>
        <v>44</v>
      </c>
      <c r="G35">
        <f>'[5]Cumulative Stats'!G77</f>
        <v>1</v>
      </c>
      <c r="J35" t="str">
        <f>'[12]Cumulative Stats'!A96</f>
        <v>Sanders</v>
      </c>
      <c r="K35" s="8" t="s">
        <v>114</v>
      </c>
      <c r="L35">
        <f>'[12]Cumulative Stats'!C96</f>
        <v>53</v>
      </c>
      <c r="M35">
        <f>'[12]Cumulative Stats'!D96</f>
        <v>643</v>
      </c>
      <c r="N35" s="6">
        <f>'[12]Cumulative Stats'!E96</f>
        <v>12.132075471698114</v>
      </c>
      <c r="O35">
        <f>'[12]Cumulative Stats'!F96</f>
        <v>45</v>
      </c>
      <c r="P35">
        <f>'[12]Cumulative Stats'!G96</f>
        <v>6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'[16]Cumulative Stats'!A77</f>
        <v>Thompson</v>
      </c>
      <c r="B36" s="8" t="s">
        <v>118</v>
      </c>
      <c r="C36">
        <f>'[16]Cumulative Stats'!C77</f>
        <v>46</v>
      </c>
      <c r="D36">
        <f>'[16]Cumulative Stats'!D77</f>
        <v>201</v>
      </c>
      <c r="E36" s="6">
        <f>'[16]Cumulative Stats'!E77</f>
        <v>4.3695652173913047</v>
      </c>
      <c r="F36">
        <f>'[16]Cumulative Stats'!F77</f>
        <v>29</v>
      </c>
      <c r="G36">
        <f>'[16]Cumulative Stats'!G77</f>
        <v>3</v>
      </c>
      <c r="J36" t="str">
        <f>'[11]Cumulative Stats'!A95</f>
        <v>Barkley</v>
      </c>
      <c r="K36" s="8" t="s">
        <v>113</v>
      </c>
      <c r="L36">
        <f>'[11]Cumulative Stats'!C95</f>
        <v>52</v>
      </c>
      <c r="M36">
        <f>'[11]Cumulative Stats'!D95</f>
        <v>636</v>
      </c>
      <c r="N36" s="6">
        <f>'[11]Cumulative Stats'!E95</f>
        <v>12.23076923076923</v>
      </c>
      <c r="O36">
        <f>'[11]Cumulative Stats'!F95</f>
        <v>60</v>
      </c>
      <c r="P36">
        <f>'[11]Cumulative Stats'!G95</f>
        <v>7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'[6]Cumulative Stats'!A75</f>
        <v>K. Johnson</v>
      </c>
      <c r="B37" s="8" t="s">
        <v>109</v>
      </c>
      <c r="C37">
        <f>'[6]Cumulative Stats'!C75</f>
        <v>92</v>
      </c>
      <c r="D37">
        <f>'[6]Cumulative Stats'!D75</f>
        <v>201</v>
      </c>
      <c r="E37" s="6">
        <f>'[6]Cumulative Stats'!E75</f>
        <v>2.1847826086956523</v>
      </c>
      <c r="F37">
        <f>'[6]Cumulative Stats'!F75</f>
        <v>19</v>
      </c>
      <c r="G37">
        <f>'[6]Cumulative Stats'!G75</f>
        <v>4</v>
      </c>
      <c r="J37" t="str">
        <f>'[3]Cumulative Stats'!A96</f>
        <v>Samuel</v>
      </c>
      <c r="K37" s="8" t="s">
        <v>106</v>
      </c>
      <c r="L37">
        <f>'[3]Cumulative Stats'!C96</f>
        <v>51</v>
      </c>
      <c r="M37">
        <f>'[3]Cumulative Stats'!D96</f>
        <v>624</v>
      </c>
      <c r="N37" s="6">
        <f>'[3]Cumulative Stats'!E96</f>
        <v>12.235294117647058</v>
      </c>
      <c r="O37">
        <f>'[3]Cumulative Stats'!F96</f>
        <v>40</v>
      </c>
      <c r="P37">
        <f>'[3]Cumulative Stats'!G96</f>
        <v>4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'[8]Cumulative Stats'!A77</f>
        <v>Henderson</v>
      </c>
      <c r="B38" s="8" t="s">
        <v>139</v>
      </c>
      <c r="C38">
        <f>'[8]Cumulative Stats'!C77</f>
        <v>53</v>
      </c>
      <c r="D38">
        <f>'[8]Cumulative Stats'!D77</f>
        <v>191</v>
      </c>
      <c r="E38" s="6">
        <f>'[8]Cumulative Stats'!E77</f>
        <v>3.6037735849056602</v>
      </c>
      <c r="F38">
        <f>'[8]Cumulative Stats'!F77</f>
        <v>25</v>
      </c>
      <c r="G38">
        <f>'[8]Cumulative Stats'!G77</f>
        <v>2</v>
      </c>
      <c r="J38" t="str">
        <f>'[13]Cumulative Stats'!A96</f>
        <v>Sanders</v>
      </c>
      <c r="K38" s="8" t="s">
        <v>115</v>
      </c>
      <c r="L38">
        <f>'[13]Cumulative Stats'!C96</f>
        <v>49</v>
      </c>
      <c r="M38">
        <f>'[13]Cumulative Stats'!D96</f>
        <v>598</v>
      </c>
      <c r="N38" s="6">
        <f>'[13]Cumulative Stats'!E96</f>
        <v>12.204081632653061</v>
      </c>
      <c r="O38">
        <f>'[13]Cumulative Stats'!F96</f>
        <v>36</v>
      </c>
      <c r="P38">
        <f>'[13]Cumulative Stats'!G96</f>
        <v>3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'[15]Cumulative Stats'!A77</f>
        <v>Winston</v>
      </c>
      <c r="B39" s="8" t="s">
        <v>117</v>
      </c>
      <c r="C39">
        <f>'[15]Cumulative Stats'!C77</f>
        <v>51</v>
      </c>
      <c r="D39">
        <f>'[15]Cumulative Stats'!D77</f>
        <v>190</v>
      </c>
      <c r="E39" s="6">
        <f>'[15]Cumulative Stats'!E77</f>
        <v>3.7254901960784315</v>
      </c>
      <c r="F39">
        <f>'[15]Cumulative Stats'!F77</f>
        <v>27</v>
      </c>
      <c r="G39">
        <f>'[15]Cumulative Stats'!G77</f>
        <v>2</v>
      </c>
      <c r="J39" t="str">
        <f>'[6]Cumulative Stats'!A95</f>
        <v>M. Jones</v>
      </c>
      <c r="K39" s="8" t="s">
        <v>109</v>
      </c>
      <c r="L39">
        <f>'[6]Cumulative Stats'!C95</f>
        <v>48</v>
      </c>
      <c r="M39">
        <f>'[6]Cumulative Stats'!D95</f>
        <v>674</v>
      </c>
      <c r="N39" s="6">
        <f>'[6]Cumulative Stats'!E95</f>
        <v>14.041666666666666</v>
      </c>
      <c r="O39">
        <f>'[6]Cumulative Stats'!F95</f>
        <v>47</v>
      </c>
      <c r="P39">
        <f>'[6]Cumulative Stats'!G95</f>
        <v>1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'[14]Cumulative Stats'!A77</f>
        <v>Wilson</v>
      </c>
      <c r="B40" s="8" t="s">
        <v>116</v>
      </c>
      <c r="C40">
        <f>'[14]Cumulative Stats'!C77</f>
        <v>76</v>
      </c>
      <c r="D40">
        <f>'[14]Cumulative Stats'!D77</f>
        <v>184</v>
      </c>
      <c r="E40" s="6">
        <f>'[14]Cumulative Stats'!E77</f>
        <v>2.4210526315789473</v>
      </c>
      <c r="F40">
        <f>'[14]Cumulative Stats'!F77</f>
        <v>26</v>
      </c>
      <c r="G40">
        <f>'[14]Cumulative Stats'!G77</f>
        <v>2</v>
      </c>
      <c r="J40" t="str">
        <f>'[16]Cumulative Stats'!A95</f>
        <v>Thompson</v>
      </c>
      <c r="K40" s="8" t="s">
        <v>118</v>
      </c>
      <c r="L40">
        <f>'[16]Cumulative Stats'!C95</f>
        <v>48</v>
      </c>
      <c r="M40">
        <f>'[16]Cumulative Stats'!D95</f>
        <v>450</v>
      </c>
      <c r="N40" s="6">
        <f>'[16]Cumulative Stats'!E95</f>
        <v>9.375</v>
      </c>
      <c r="O40">
        <f>'[16]Cumulative Stats'!F95</f>
        <v>39</v>
      </c>
      <c r="P40">
        <f>'[16]Cumulative Stats'!G95</f>
        <v>1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'[11]Cumulative Stats'!A76</f>
        <v>D. Jones</v>
      </c>
      <c r="B41" s="8" t="s">
        <v>113</v>
      </c>
      <c r="C41">
        <f>'[11]Cumulative Stats'!C76</f>
        <v>42</v>
      </c>
      <c r="D41">
        <f>'[11]Cumulative Stats'!D76</f>
        <v>174</v>
      </c>
      <c r="E41" s="6">
        <f>'[11]Cumulative Stats'!E76</f>
        <v>4.1428571428571432</v>
      </c>
      <c r="F41">
        <f>'[11]Cumulative Stats'!F76</f>
        <v>26</v>
      </c>
      <c r="G41">
        <f>'[11]Cumulative Stats'!G76</f>
        <v>2</v>
      </c>
      <c r="J41" t="str">
        <f>'[9]Cumulative Stats'!A95</f>
        <v>Cook</v>
      </c>
      <c r="K41" s="8" t="s">
        <v>111</v>
      </c>
      <c r="L41">
        <f>'[9]Cumulative Stats'!C95</f>
        <v>47</v>
      </c>
      <c r="M41">
        <f>'[9]Cumulative Stats'!D95</f>
        <v>608</v>
      </c>
      <c r="N41" s="6">
        <f>'[9]Cumulative Stats'!E95</f>
        <v>12.936170212765957</v>
      </c>
      <c r="O41">
        <f>'[9]Cumulative Stats'!F95</f>
        <v>36</v>
      </c>
      <c r="P41">
        <f>'[9]Cumulative Stats'!G95</f>
        <v>1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'[16]Cumulative Stats'!A76</f>
        <v>Guice</v>
      </c>
      <c r="B42" s="8" t="s">
        <v>118</v>
      </c>
      <c r="C42">
        <f>'[16]Cumulative Stats'!C76</f>
        <v>46</v>
      </c>
      <c r="D42">
        <f>'[16]Cumulative Stats'!D76</f>
        <v>171</v>
      </c>
      <c r="E42" s="6">
        <f>'[16]Cumulative Stats'!E76</f>
        <v>3.7173913043478262</v>
      </c>
      <c r="F42">
        <f>'[16]Cumulative Stats'!F76</f>
        <v>20</v>
      </c>
      <c r="G42">
        <f>'[16]Cumulative Stats'!G76</f>
        <v>2</v>
      </c>
      <c r="J42" t="str">
        <f>'[6]Cumulative Stats'!A94</f>
        <v>Golladay</v>
      </c>
      <c r="K42" s="8" t="s">
        <v>109</v>
      </c>
      <c r="L42">
        <f>'[6]Cumulative Stats'!C94</f>
        <v>47</v>
      </c>
      <c r="M42">
        <f>'[6]Cumulative Stats'!D94</f>
        <v>745</v>
      </c>
      <c r="N42" s="6">
        <f>'[6]Cumulative Stats'!E94</f>
        <v>15.851063829787234</v>
      </c>
      <c r="O42">
        <f>'[6]Cumulative Stats'!F94</f>
        <v>67</v>
      </c>
      <c r="P42">
        <f>'[6]Cumulative Stats'!G94</f>
        <v>3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'[7]Cumulative Stats'!A77</f>
        <v>Rodgers</v>
      </c>
      <c r="B43" s="8" t="s">
        <v>110</v>
      </c>
      <c r="C43">
        <f>'[7]Cumulative Stats'!C77</f>
        <v>34</v>
      </c>
      <c r="D43">
        <f>'[7]Cumulative Stats'!D77</f>
        <v>166</v>
      </c>
      <c r="E43" s="6">
        <f>'[7]Cumulative Stats'!E77</f>
        <v>4.882352941176471</v>
      </c>
      <c r="F43">
        <f>'[7]Cumulative Stats'!F77</f>
        <v>27</v>
      </c>
      <c r="G43">
        <f>'[7]Cumulative Stats'!G77</f>
        <v>1</v>
      </c>
      <c r="J43" t="str">
        <f>'[8]Cumulative Stats'!A97</f>
        <v>Cooks</v>
      </c>
      <c r="K43" s="8" t="s">
        <v>139</v>
      </c>
      <c r="L43">
        <f>'[8]Cumulative Stats'!C97</f>
        <v>46</v>
      </c>
      <c r="M43">
        <f>'[8]Cumulative Stats'!D97</f>
        <v>552</v>
      </c>
      <c r="N43" s="6">
        <f>'[8]Cumulative Stats'!E97</f>
        <v>12</v>
      </c>
      <c r="O43">
        <f>'[8]Cumulative Stats'!F97</f>
        <v>59</v>
      </c>
      <c r="P43">
        <f>'[8]Cumulative Stats'!G97</f>
        <v>3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'[9]Cumulative Stats'!A78</f>
        <v>Abdullah</v>
      </c>
      <c r="B44" s="8" t="s">
        <v>111</v>
      </c>
      <c r="C44">
        <f>'[9]Cumulative Stats'!C78</f>
        <v>27</v>
      </c>
      <c r="D44">
        <f>'[9]Cumulative Stats'!D78</f>
        <v>157</v>
      </c>
      <c r="E44" s="6">
        <f>'[9]Cumulative Stats'!E78</f>
        <v>5.8148148148148149</v>
      </c>
      <c r="F44">
        <f>'[9]Cumulative Stats'!F78</f>
        <v>22</v>
      </c>
      <c r="G44">
        <f>'[9]Cumulative Stats'!G78</f>
        <v>0</v>
      </c>
      <c r="J44" t="str">
        <f>'[10]Cumulative Stats'!A96</f>
        <v>Cook</v>
      </c>
      <c r="K44" s="8" t="s">
        <v>112</v>
      </c>
      <c r="L44">
        <f>'[10]Cumulative Stats'!C96</f>
        <v>45</v>
      </c>
      <c r="M44">
        <f>'[10]Cumulative Stats'!D96</f>
        <v>805</v>
      </c>
      <c r="N44" s="6">
        <f>'[10]Cumulative Stats'!E96</f>
        <v>17.888888888888889</v>
      </c>
      <c r="O44">
        <f>'[10]Cumulative Stats'!F96</f>
        <v>65</v>
      </c>
      <c r="P44">
        <f>'[10]Cumulative Stats'!G96</f>
        <v>7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'[10]Cumulative Stats'!A77</f>
        <v>T. Hill</v>
      </c>
      <c r="B45" s="8" t="s">
        <v>112</v>
      </c>
      <c r="C45">
        <f>'[10]Cumulative Stats'!C77</f>
        <v>24</v>
      </c>
      <c r="D45">
        <f>'[10]Cumulative Stats'!D77</f>
        <v>152</v>
      </c>
      <c r="E45" s="6">
        <f>'[10]Cumulative Stats'!E77</f>
        <v>6.333333333333333</v>
      </c>
      <c r="F45">
        <f>'[10]Cumulative Stats'!F77</f>
        <v>37</v>
      </c>
      <c r="G45">
        <f>'[10]Cumulative Stats'!G77</f>
        <v>0</v>
      </c>
      <c r="J45" t="str">
        <f>'[4]Cumulative Stats'!A96</f>
        <v>Miller</v>
      </c>
      <c r="K45" s="8" t="s">
        <v>107</v>
      </c>
      <c r="L45">
        <f>'[4]Cumulative Stats'!C96</f>
        <v>45</v>
      </c>
      <c r="M45">
        <f>'[4]Cumulative Stats'!D96</f>
        <v>640</v>
      </c>
      <c r="N45" s="6">
        <f>'[4]Cumulative Stats'!E96</f>
        <v>14.222222222222221</v>
      </c>
      <c r="O45">
        <f>'[4]Cumulative Stats'!F96</f>
        <v>80</v>
      </c>
      <c r="P45">
        <f>'[4]Cumulative Stats'!G96</f>
        <v>4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'[6]Cumulative Stats'!A76</f>
        <v>Scarbrough</v>
      </c>
      <c r="B46" s="8" t="s">
        <v>109</v>
      </c>
      <c r="C46">
        <f>'[6]Cumulative Stats'!C76</f>
        <v>64</v>
      </c>
      <c r="D46">
        <f>'[6]Cumulative Stats'!D76</f>
        <v>152</v>
      </c>
      <c r="E46" s="6">
        <f>'[6]Cumulative Stats'!E76</f>
        <v>2.375</v>
      </c>
      <c r="F46">
        <f>'[6]Cumulative Stats'!F76</f>
        <v>30</v>
      </c>
      <c r="G46">
        <f>'[6]Cumulative Stats'!G76</f>
        <v>0</v>
      </c>
      <c r="J46" t="str">
        <f>'[14]Cumulative Stats'!A96</f>
        <v>Hollister</v>
      </c>
      <c r="K46" s="8" t="s">
        <v>116</v>
      </c>
      <c r="L46">
        <f>'[14]Cumulative Stats'!C96</f>
        <v>45</v>
      </c>
      <c r="M46">
        <f>'[14]Cumulative Stats'!D96</f>
        <v>379</v>
      </c>
      <c r="N46" s="6">
        <f>'[14]Cumulative Stats'!E96</f>
        <v>8.4222222222222225</v>
      </c>
      <c r="O46">
        <f>'[14]Cumulative Stats'!F96</f>
        <v>34</v>
      </c>
      <c r="P46">
        <f>'[14]Cumulative Stats'!G96</f>
        <v>6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'[1]Cumulative Stats'!A76</f>
        <v>K. Murray</v>
      </c>
      <c r="B47" s="8" t="s">
        <v>104</v>
      </c>
      <c r="C47">
        <f>'[1]Cumulative Stats'!C76</f>
        <v>72</v>
      </c>
      <c r="D47">
        <f>'[1]Cumulative Stats'!D76</f>
        <v>146</v>
      </c>
      <c r="E47" s="6">
        <f>'[1]Cumulative Stats'!E76</f>
        <v>2.0277777777777777</v>
      </c>
      <c r="F47">
        <f>'[1]Cumulative Stats'!F76</f>
        <v>26</v>
      </c>
      <c r="G47">
        <f>'[1]Cumulative Stats'!G76</f>
        <v>1</v>
      </c>
      <c r="J47" t="str">
        <f>'[12]Cumulative Stats'!A95</f>
        <v>Goedert</v>
      </c>
      <c r="K47" s="8" t="s">
        <v>114</v>
      </c>
      <c r="L47">
        <f>'[12]Cumulative Stats'!C95</f>
        <v>45</v>
      </c>
      <c r="M47">
        <f>'[12]Cumulative Stats'!D95</f>
        <v>412</v>
      </c>
      <c r="N47" s="6">
        <f>'[12]Cumulative Stats'!E95</f>
        <v>9.155555555555555</v>
      </c>
      <c r="O47">
        <f>'[12]Cumulative Stats'!F95</f>
        <v>38</v>
      </c>
      <c r="P47">
        <f>'[12]Cumulative Stats'!G95</f>
        <v>3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'[2]Cumulative Stats'!A78</f>
        <v>I. Smith</v>
      </c>
      <c r="B48" s="8" t="s">
        <v>105</v>
      </c>
      <c r="C48">
        <f>'[2]Cumulative Stats'!C78</f>
        <v>25</v>
      </c>
      <c r="D48">
        <f>'[2]Cumulative Stats'!D78</f>
        <v>136</v>
      </c>
      <c r="E48" s="6">
        <f>'[2]Cumulative Stats'!E78</f>
        <v>5.44</v>
      </c>
      <c r="F48">
        <f>'[2]Cumulative Stats'!F78</f>
        <v>21</v>
      </c>
      <c r="G48">
        <f>'[2]Cumulative Stats'!G78</f>
        <v>0</v>
      </c>
      <c r="J48" t="str">
        <f>'[11]Cumulative Stats'!A94</f>
        <v>S. Shepard</v>
      </c>
      <c r="K48" s="8" t="s">
        <v>113</v>
      </c>
      <c r="L48">
        <f>'[11]Cumulative Stats'!C94</f>
        <v>44</v>
      </c>
      <c r="M48">
        <f>'[11]Cumulative Stats'!D94</f>
        <v>504</v>
      </c>
      <c r="N48" s="6">
        <f>'[11]Cumulative Stats'!E94</f>
        <v>11.454545454545455</v>
      </c>
      <c r="O48">
        <f>'[11]Cumulative Stats'!F94</f>
        <v>37</v>
      </c>
      <c r="P48">
        <f>'[11]Cumulative Stats'!G94</f>
        <v>2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'[4]Cumulative Stats'!A76</f>
        <v>Cohen</v>
      </c>
      <c r="B49" s="8" t="s">
        <v>107</v>
      </c>
      <c r="C49">
        <f>'[4]Cumulative Stats'!C76</f>
        <v>62</v>
      </c>
      <c r="D49">
        <f>'[4]Cumulative Stats'!D76</f>
        <v>136</v>
      </c>
      <c r="E49" s="6">
        <f>'[4]Cumulative Stats'!E76</f>
        <v>2.193548387096774</v>
      </c>
      <c r="F49">
        <f>'[4]Cumulative Stats'!F76</f>
        <v>21</v>
      </c>
      <c r="G49">
        <f>'[4]Cumulative Stats'!G76</f>
        <v>1</v>
      </c>
      <c r="J49" t="str">
        <f>'[2]Cumulative Stats'!A98</f>
        <v>Gage</v>
      </c>
      <c r="K49" s="8" t="s">
        <v>105</v>
      </c>
      <c r="L49">
        <f>'[2]Cumulative Stats'!C98</f>
        <v>44</v>
      </c>
      <c r="M49">
        <f>'[2]Cumulative Stats'!D98</f>
        <v>369</v>
      </c>
      <c r="N49" s="6">
        <f>'[2]Cumulative Stats'!E98</f>
        <v>8.3863636363636367</v>
      </c>
      <c r="O49">
        <f>'[2]Cumulative Stats'!F98</f>
        <v>19</v>
      </c>
      <c r="P49">
        <f>'[2]Cumulative Stats'!G98</f>
        <v>1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'[14]Cumulative Stats'!A78</f>
        <v>Homer</v>
      </c>
      <c r="B50" s="8" t="s">
        <v>116</v>
      </c>
      <c r="C50">
        <f>'[14]Cumulative Stats'!C78</f>
        <v>19</v>
      </c>
      <c r="D50">
        <f>'[14]Cumulative Stats'!D78</f>
        <v>125</v>
      </c>
      <c r="E50" s="6">
        <f>'[14]Cumulative Stats'!E78</f>
        <v>6.5789473684210522</v>
      </c>
      <c r="F50">
        <f>'[14]Cumulative Stats'!F78</f>
        <v>26</v>
      </c>
      <c r="G50">
        <f>'[14]Cumulative Stats'!G78</f>
        <v>1</v>
      </c>
      <c r="J50" t="str">
        <f>'[12]Cumulative Stats'!A97</f>
        <v>Jeffery</v>
      </c>
      <c r="K50" s="8" t="s">
        <v>114</v>
      </c>
      <c r="L50">
        <f>'[12]Cumulative Stats'!C97</f>
        <v>43</v>
      </c>
      <c r="M50">
        <f>'[12]Cumulative Stats'!D97</f>
        <v>543</v>
      </c>
      <c r="N50" s="6">
        <f>'[12]Cumulative Stats'!E97</f>
        <v>12.627906976744185</v>
      </c>
      <c r="O50">
        <f>'[12]Cumulative Stats'!F97</f>
        <v>38</v>
      </c>
      <c r="P50">
        <f>'[12]Cumulative Stats'!G97</f>
        <v>1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'[4]Cumulative Stats'!A77</f>
        <v>Trubisky</v>
      </c>
      <c r="B51" s="8" t="s">
        <v>107</v>
      </c>
      <c r="C51">
        <f>'[4]Cumulative Stats'!C77</f>
        <v>43</v>
      </c>
      <c r="D51">
        <f>'[4]Cumulative Stats'!D77</f>
        <v>121</v>
      </c>
      <c r="E51" s="6">
        <f>'[4]Cumulative Stats'!E77</f>
        <v>2.8139534883720931</v>
      </c>
      <c r="F51">
        <f>'[4]Cumulative Stats'!F77</f>
        <v>23</v>
      </c>
      <c r="G51">
        <f>'[4]Cumulative Stats'!G77</f>
        <v>1</v>
      </c>
      <c r="J51" t="str">
        <f>'[3]Cumulative Stats'!A97</f>
        <v>Olsen</v>
      </c>
      <c r="K51" s="8" t="s">
        <v>106</v>
      </c>
      <c r="L51">
        <f>'[3]Cumulative Stats'!C97</f>
        <v>42</v>
      </c>
      <c r="M51">
        <f>'[3]Cumulative Stats'!D97</f>
        <v>401</v>
      </c>
      <c r="N51" s="6">
        <f>'[3]Cumulative Stats'!E97</f>
        <v>9.5476190476190474</v>
      </c>
      <c r="O51">
        <f>'[3]Cumulative Stats'!F97</f>
        <v>41</v>
      </c>
      <c r="P51">
        <f>'[3]Cumulative Stats'!G97</f>
        <v>0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'[11]Cumulative Stats'!A77</f>
        <v>Gallman</v>
      </c>
      <c r="B52" s="8" t="s">
        <v>113</v>
      </c>
      <c r="C52">
        <f>'[11]Cumulative Stats'!C77</f>
        <v>32</v>
      </c>
      <c r="D52">
        <f>'[11]Cumulative Stats'!D77</f>
        <v>110</v>
      </c>
      <c r="E52" s="6">
        <f>'[11]Cumulative Stats'!E77</f>
        <v>3.4375</v>
      </c>
      <c r="F52">
        <f>'[11]Cumulative Stats'!F77</f>
        <v>16</v>
      </c>
      <c r="G52">
        <f>'[11]Cumulative Stats'!G77</f>
        <v>0</v>
      </c>
      <c r="J52" t="str">
        <f>'[7]Cumulative Stats'!A98</f>
        <v>Lazard</v>
      </c>
      <c r="K52" s="8" t="s">
        <v>110</v>
      </c>
      <c r="L52">
        <f>'[7]Cumulative Stats'!C98</f>
        <v>41</v>
      </c>
      <c r="M52">
        <f>'[7]Cumulative Stats'!D98</f>
        <v>578</v>
      </c>
      <c r="N52" s="6">
        <f>'[7]Cumulative Stats'!E98</f>
        <v>14.097560975609756</v>
      </c>
      <c r="O52">
        <f>'[7]Cumulative Stats'!F98</f>
        <v>93</v>
      </c>
      <c r="P52">
        <f>'[7]Cumulative Stats'!G98</f>
        <v>7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'[10]Cumulative Stats'!A84</f>
        <v>Brees</v>
      </c>
      <c r="B53" s="8" t="s">
        <v>112</v>
      </c>
      <c r="C53">
        <f>'[10]Cumulative Stats'!C84</f>
        <v>31</v>
      </c>
      <c r="D53">
        <f>'[10]Cumulative Stats'!D84</f>
        <v>101</v>
      </c>
      <c r="E53" s="6">
        <f>'[10]Cumulative Stats'!E84</f>
        <v>3.2580645161290325</v>
      </c>
      <c r="F53">
        <f>'[10]Cumulative Stats'!F84</f>
        <v>18</v>
      </c>
      <c r="G53">
        <f>'[10]Cumulative Stats'!G84</f>
        <v>1</v>
      </c>
      <c r="J53" t="str">
        <f>'[15]Cumulative Stats'!A96</f>
        <v>Perriman</v>
      </c>
      <c r="K53" s="8" t="s">
        <v>117</v>
      </c>
      <c r="L53">
        <f>'[15]Cumulative Stats'!C96</f>
        <v>41</v>
      </c>
      <c r="M53">
        <f>'[15]Cumulative Stats'!D96</f>
        <v>767</v>
      </c>
      <c r="N53" s="6">
        <f>'[15]Cumulative Stats'!E96</f>
        <v>18.707317073170731</v>
      </c>
      <c r="O53">
        <f>'[15]Cumulative Stats'!F96</f>
        <v>70</v>
      </c>
      <c r="P53">
        <f>'[15]Cumulative Stats'!G96</f>
        <v>6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'[13]Cumulative Stats'!A79</f>
        <v>Wilson</v>
      </c>
      <c r="B54" s="8" t="s">
        <v>115</v>
      </c>
      <c r="C54">
        <f>'[13]Cumulative Stats'!C79</f>
        <v>28</v>
      </c>
      <c r="D54">
        <f>'[13]Cumulative Stats'!D79</f>
        <v>98</v>
      </c>
      <c r="E54" s="6">
        <f>'[13]Cumulative Stats'!E79</f>
        <v>3.5</v>
      </c>
      <c r="F54">
        <f>'[13]Cumulative Stats'!F79</f>
        <v>20</v>
      </c>
      <c r="G54">
        <f>'[13]Cumulative Stats'!G79</f>
        <v>1</v>
      </c>
      <c r="J54" t="str">
        <f>'[11]Cumulative Stats'!A98</f>
        <v>Engram</v>
      </c>
      <c r="K54" s="8" t="s">
        <v>113</v>
      </c>
      <c r="L54">
        <f>'[11]Cumulative Stats'!C98</f>
        <v>40</v>
      </c>
      <c r="M54">
        <f>'[11]Cumulative Stats'!D98</f>
        <v>365</v>
      </c>
      <c r="N54" s="6">
        <f>'[11]Cumulative Stats'!E98</f>
        <v>9.125</v>
      </c>
      <c r="O54">
        <f>'[11]Cumulative Stats'!F98</f>
        <v>26</v>
      </c>
      <c r="P54">
        <f>'[11]Cumulative Stats'!G98</f>
        <v>0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'[9]Cumulative Stats'!A79</f>
        <v>Cousins</v>
      </c>
      <c r="B55" s="8" t="s">
        <v>111</v>
      </c>
      <c r="C55">
        <f>'[9]Cumulative Stats'!C79</f>
        <v>44</v>
      </c>
      <c r="D55">
        <f>'[9]Cumulative Stats'!D79</f>
        <v>87</v>
      </c>
      <c r="E55" s="6">
        <f>'[9]Cumulative Stats'!E79</f>
        <v>1.9772727272727273</v>
      </c>
      <c r="F55">
        <f>'[9]Cumulative Stats'!F79</f>
        <v>26</v>
      </c>
      <c r="G55">
        <f>'[9]Cumulative Stats'!G79</f>
        <v>1</v>
      </c>
      <c r="J55" t="str">
        <f>'[7]Cumulative Stats'!A97</f>
        <v>Graham</v>
      </c>
      <c r="K55" s="8" t="s">
        <v>110</v>
      </c>
      <c r="L55">
        <f>'[7]Cumulative Stats'!C97</f>
        <v>40</v>
      </c>
      <c r="M55">
        <f>'[7]Cumulative Stats'!D97</f>
        <v>515</v>
      </c>
      <c r="N55" s="6">
        <f>'[7]Cumulative Stats'!E97</f>
        <v>12.875</v>
      </c>
      <c r="O55">
        <f>'[7]Cumulative Stats'!F97</f>
        <v>48</v>
      </c>
      <c r="P55">
        <f>'[7]Cumulative Stats'!G97</f>
        <v>4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'[11]Cumulative Stats'!A78</f>
        <v>Hilliman</v>
      </c>
      <c r="B56" s="8" t="s">
        <v>113</v>
      </c>
      <c r="C56">
        <f>'[11]Cumulative Stats'!C78</f>
        <v>44</v>
      </c>
      <c r="D56">
        <f>'[11]Cumulative Stats'!D78</f>
        <v>78</v>
      </c>
      <c r="E56" s="6">
        <f>'[11]Cumulative Stats'!E78</f>
        <v>1.7727272727272727</v>
      </c>
      <c r="F56">
        <f>'[11]Cumulative Stats'!F78</f>
        <v>14</v>
      </c>
      <c r="G56">
        <f>'[11]Cumulative Stats'!G78</f>
        <v>0</v>
      </c>
      <c r="J56" t="str">
        <f>'[9]Cumulative Stats'!A96</f>
        <v>Rudolph</v>
      </c>
      <c r="K56" s="8" t="s">
        <v>111</v>
      </c>
      <c r="L56">
        <f>'[9]Cumulative Stats'!C96</f>
        <v>39</v>
      </c>
      <c r="M56">
        <f>'[9]Cumulative Stats'!D96</f>
        <v>258</v>
      </c>
      <c r="N56" s="6">
        <f>'[9]Cumulative Stats'!E96</f>
        <v>6.615384615384615</v>
      </c>
      <c r="O56">
        <f>'[9]Cumulative Stats'!F96</f>
        <v>18</v>
      </c>
      <c r="P56">
        <f>'[9]Cumulative Stats'!G96</f>
        <v>3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'[6]Cumulative Stats'!A79</f>
        <v>Driskel</v>
      </c>
      <c r="B57" s="8" t="s">
        <v>109</v>
      </c>
      <c r="C57">
        <f>'[6]Cumulative Stats'!C79</f>
        <v>21</v>
      </c>
      <c r="D57">
        <f>'[6]Cumulative Stats'!D79</f>
        <v>72</v>
      </c>
      <c r="E57" s="6">
        <f>'[6]Cumulative Stats'!E79</f>
        <v>3.4285714285714284</v>
      </c>
      <c r="F57">
        <f>'[6]Cumulative Stats'!F79</f>
        <v>19</v>
      </c>
      <c r="G57">
        <f>'[6]Cumulative Stats'!G79</f>
        <v>0</v>
      </c>
      <c r="J57" t="str">
        <f>'[2]Cumulative Stats'!A97</f>
        <v>Freeman</v>
      </c>
      <c r="K57" s="8" t="s">
        <v>105</v>
      </c>
      <c r="L57">
        <f>'[2]Cumulative Stats'!C97</f>
        <v>39</v>
      </c>
      <c r="M57">
        <f>'[2]Cumulative Stats'!D97</f>
        <v>324</v>
      </c>
      <c r="N57" s="6">
        <f>'[2]Cumulative Stats'!E97</f>
        <v>8.3076923076923084</v>
      </c>
      <c r="O57">
        <f>'[2]Cumulative Stats'!F97</f>
        <v>35</v>
      </c>
      <c r="P57">
        <f>'[2]Cumulative Stats'!G97</f>
        <v>1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'[11]Cumulative Stats'!A81</f>
        <v>Allen</v>
      </c>
      <c r="B58" s="8" t="s">
        <v>113</v>
      </c>
      <c r="C58">
        <f>'[11]Cumulative Stats'!C81</f>
        <v>11</v>
      </c>
      <c r="D58">
        <f>'[11]Cumulative Stats'!D81</f>
        <v>70</v>
      </c>
      <c r="E58" s="6">
        <f>'[11]Cumulative Stats'!E81</f>
        <v>6.3636363636363633</v>
      </c>
      <c r="F58">
        <f>'[11]Cumulative Stats'!F81</f>
        <v>22</v>
      </c>
      <c r="G58">
        <f>'[11]Cumulative Stats'!G81</f>
        <v>1</v>
      </c>
      <c r="J58" t="str">
        <f>'[15]Cumulative Stats'!A100</f>
        <v>Jones</v>
      </c>
      <c r="K58" s="8" t="s">
        <v>117</v>
      </c>
      <c r="L58">
        <f>'[15]Cumulative Stats'!C100</f>
        <v>39</v>
      </c>
      <c r="M58">
        <f>'[15]Cumulative Stats'!D100</f>
        <v>427</v>
      </c>
      <c r="N58" s="6">
        <f>'[15]Cumulative Stats'!E100</f>
        <v>10.948717948717949</v>
      </c>
      <c r="O58">
        <f>'[15]Cumulative Stats'!F100</f>
        <v>36</v>
      </c>
      <c r="P58">
        <f>'[15]Cumulative Stats'!G100</f>
        <v>3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'[4]Cumulative Stats'!A78</f>
        <v>Patterson</v>
      </c>
      <c r="B59" s="8" t="s">
        <v>107</v>
      </c>
      <c r="C59">
        <f>'[4]Cumulative Stats'!C78</f>
        <v>17</v>
      </c>
      <c r="D59">
        <f>'[4]Cumulative Stats'!D78</f>
        <v>69</v>
      </c>
      <c r="E59" s="6">
        <f>'[4]Cumulative Stats'!E78</f>
        <v>4.0588235294117645</v>
      </c>
      <c r="F59">
        <f>'[4]Cumulative Stats'!F78</f>
        <v>40</v>
      </c>
      <c r="G59">
        <f>'[4]Cumulative Stats'!G78</f>
        <v>0</v>
      </c>
      <c r="J59" t="str">
        <f>'[10]Cumulative Stats'!A97</f>
        <v>Murray</v>
      </c>
      <c r="K59" s="8" t="s">
        <v>112</v>
      </c>
      <c r="L59">
        <f>'[10]Cumulative Stats'!C97</f>
        <v>38</v>
      </c>
      <c r="M59">
        <f>'[10]Cumulative Stats'!D97</f>
        <v>333</v>
      </c>
      <c r="N59" s="6">
        <f>'[10]Cumulative Stats'!E97</f>
        <v>8.7631578947368425</v>
      </c>
      <c r="O59">
        <f>'[10]Cumulative Stats'!F97</f>
        <v>30</v>
      </c>
      <c r="P59">
        <f>'[10]Cumulative Stats'!G97</f>
        <v>2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'[3]Cumulative Stats'!A78</f>
        <v>Allen</v>
      </c>
      <c r="B60" s="8" t="s">
        <v>106</v>
      </c>
      <c r="C60">
        <f>'[3]Cumulative Stats'!C78</f>
        <v>37</v>
      </c>
      <c r="D60">
        <f>'[3]Cumulative Stats'!D78</f>
        <v>62</v>
      </c>
      <c r="E60" s="6">
        <f>'[3]Cumulative Stats'!E78</f>
        <v>1.6756756756756757</v>
      </c>
      <c r="F60">
        <f>'[3]Cumulative Stats'!F78</f>
        <v>14</v>
      </c>
      <c r="G60">
        <f>'[3]Cumulative Stats'!G78</f>
        <v>1</v>
      </c>
      <c r="J60" t="str">
        <f>'[16]Cumulative Stats'!A96</f>
        <v>S. Sims</v>
      </c>
      <c r="K60" s="8" t="s">
        <v>118</v>
      </c>
      <c r="L60">
        <f>'[16]Cumulative Stats'!C96</f>
        <v>38</v>
      </c>
      <c r="M60">
        <f>'[16]Cumulative Stats'!D96</f>
        <v>374</v>
      </c>
      <c r="N60" s="6">
        <f>'[16]Cumulative Stats'!E96</f>
        <v>9.8421052631578956</v>
      </c>
      <c r="O60">
        <f>'[16]Cumulative Stats'!F96</f>
        <v>64</v>
      </c>
      <c r="P60">
        <f>'[16]Cumulative Stats'!G96</f>
        <v>3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'[13]Cumulative Stats'!A78</f>
        <v>Samuel</v>
      </c>
      <c r="B61" s="8" t="s">
        <v>115</v>
      </c>
      <c r="C61">
        <f>'[13]Cumulative Stats'!C78</f>
        <v>6</v>
      </c>
      <c r="D61">
        <f>'[13]Cumulative Stats'!D78</f>
        <v>62</v>
      </c>
      <c r="E61" s="6">
        <f>'[13]Cumulative Stats'!E78</f>
        <v>10.333333333333334</v>
      </c>
      <c r="F61">
        <f>'[13]Cumulative Stats'!F78</f>
        <v>24</v>
      </c>
      <c r="G61">
        <f>'[13]Cumulative Stats'!G78</f>
        <v>1</v>
      </c>
      <c r="J61" t="str">
        <f>'[6]Cumulative Stats'!A97</f>
        <v>McKissic</v>
      </c>
      <c r="K61" s="8" t="s">
        <v>109</v>
      </c>
      <c r="L61">
        <f>'[6]Cumulative Stats'!C97</f>
        <v>37</v>
      </c>
      <c r="M61">
        <f>'[6]Cumulative Stats'!D97</f>
        <v>284</v>
      </c>
      <c r="N61" s="6">
        <f>'[6]Cumulative Stats'!E97</f>
        <v>7.6756756756756754</v>
      </c>
      <c r="O61">
        <f>'[6]Cumulative Stats'!F97</f>
        <v>35</v>
      </c>
      <c r="P61">
        <f>'[6]Cumulative Stats'!G97</f>
        <v>2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'[8]Cumulative Stats'!A80</f>
        <v>Goff</v>
      </c>
      <c r="B62" s="8" t="s">
        <v>139</v>
      </c>
      <c r="C62">
        <f>'[8]Cumulative Stats'!C80</f>
        <v>34</v>
      </c>
      <c r="D62">
        <f>'[8]Cumulative Stats'!D80</f>
        <v>57</v>
      </c>
      <c r="E62" s="6">
        <f>'[8]Cumulative Stats'!E80</f>
        <v>1.6764705882352942</v>
      </c>
      <c r="F62">
        <f>'[8]Cumulative Stats'!F80</f>
        <v>21</v>
      </c>
      <c r="G62">
        <f>'[8]Cumulative Stats'!G80</f>
        <v>0</v>
      </c>
      <c r="J62" t="str">
        <f>'[15]Cumulative Stats'!A98</f>
        <v>Ogunbowale</v>
      </c>
      <c r="K62" s="8" t="s">
        <v>117</v>
      </c>
      <c r="L62">
        <f>'[15]Cumulative Stats'!C98</f>
        <v>37</v>
      </c>
      <c r="M62">
        <f>'[15]Cumulative Stats'!D98</f>
        <v>328</v>
      </c>
      <c r="N62" s="6">
        <f>'[15]Cumulative Stats'!E98</f>
        <v>8.8648648648648649</v>
      </c>
      <c r="O62">
        <f>'[15]Cumulative Stats'!F98</f>
        <v>19</v>
      </c>
      <c r="P62">
        <f>'[15]Cumulative Stats'!G98</f>
        <v>2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'[3]Cumulative Stats'!A77</f>
        <v>Bonnafon</v>
      </c>
      <c r="B63" s="8" t="s">
        <v>106</v>
      </c>
      <c r="C63">
        <f>'[3]Cumulative Stats'!C77</f>
        <v>25</v>
      </c>
      <c r="D63">
        <f>'[3]Cumulative Stats'!D77</f>
        <v>55</v>
      </c>
      <c r="E63" s="6">
        <f>'[3]Cumulative Stats'!E77</f>
        <v>2.2000000000000002</v>
      </c>
      <c r="F63">
        <f>'[3]Cumulative Stats'!F77</f>
        <v>16</v>
      </c>
      <c r="G63">
        <f>'[3]Cumulative Stats'!G77</f>
        <v>0</v>
      </c>
      <c r="J63" t="str">
        <f>'[15]Cumulative Stats'!A99</f>
        <v>Howard</v>
      </c>
      <c r="K63" s="8" t="s">
        <v>117</v>
      </c>
      <c r="L63">
        <f>'[15]Cumulative Stats'!C99</f>
        <v>37</v>
      </c>
      <c r="M63">
        <f>'[15]Cumulative Stats'!D99</f>
        <v>428</v>
      </c>
      <c r="N63" s="6">
        <f>'[15]Cumulative Stats'!E99</f>
        <v>11.567567567567568</v>
      </c>
      <c r="O63">
        <f>'[15]Cumulative Stats'!F99</f>
        <v>28</v>
      </c>
      <c r="P63">
        <f>'[15]Cumulative Stats'!G99</f>
        <v>1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'[2]Cumulative Stats'!A77</f>
        <v>Ryan</v>
      </c>
      <c r="B64" s="8" t="s">
        <v>105</v>
      </c>
      <c r="C64">
        <f>'[2]Cumulative Stats'!C77</f>
        <v>26</v>
      </c>
      <c r="D64">
        <f>'[2]Cumulative Stats'!D77</f>
        <v>48</v>
      </c>
      <c r="E64" s="6">
        <f>'[2]Cumulative Stats'!E77</f>
        <v>1.8461538461538463</v>
      </c>
      <c r="F64">
        <f>'[2]Cumulative Stats'!F77</f>
        <v>19</v>
      </c>
      <c r="G64">
        <f>'[2]Cumulative Stats'!G77</f>
        <v>0</v>
      </c>
      <c r="J64" t="str">
        <f>'[9]Cumulative Stats'!A97</f>
        <v>I. Smith</v>
      </c>
      <c r="K64" s="8" t="s">
        <v>111</v>
      </c>
      <c r="L64">
        <f>'[9]Cumulative Stats'!C97</f>
        <v>37</v>
      </c>
      <c r="M64">
        <f>'[9]Cumulative Stats'!D97</f>
        <v>330</v>
      </c>
      <c r="N64" s="6">
        <f>'[9]Cumulative Stats'!E97</f>
        <v>8.9189189189189193</v>
      </c>
      <c r="O64">
        <f>'[9]Cumulative Stats'!F97</f>
        <v>36</v>
      </c>
      <c r="P64">
        <f>'[9]Cumulative Stats'!G97</f>
        <v>1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'[9]Cumulative Stats'!A80</f>
        <v>Diggs</v>
      </c>
      <c r="B65" s="8" t="s">
        <v>111</v>
      </c>
      <c r="C65">
        <f>'[9]Cumulative Stats'!C80</f>
        <v>5</v>
      </c>
      <c r="D65">
        <f>'[9]Cumulative Stats'!D80</f>
        <v>48</v>
      </c>
      <c r="E65" s="6">
        <f>'[9]Cumulative Stats'!E80</f>
        <v>9.6</v>
      </c>
      <c r="F65">
        <f>'[9]Cumulative Stats'!F80</f>
        <v>19</v>
      </c>
      <c r="G65">
        <f>'[9]Cumulative Stats'!G80</f>
        <v>0</v>
      </c>
      <c r="J65" t="str">
        <f>'[11]Cumulative Stats'!A99</f>
        <v>K. Smith</v>
      </c>
      <c r="K65" s="8" t="s">
        <v>113</v>
      </c>
      <c r="L65">
        <f>'[11]Cumulative Stats'!C99</f>
        <v>36</v>
      </c>
      <c r="M65">
        <f>'[11]Cumulative Stats'!D99</f>
        <v>358</v>
      </c>
      <c r="N65" s="6">
        <f>'[11]Cumulative Stats'!E99</f>
        <v>9.9444444444444446</v>
      </c>
      <c r="O65">
        <f>'[11]Cumulative Stats'!F99</f>
        <v>27</v>
      </c>
      <c r="P65">
        <f>'[11]Cumulative Stats'!G99</f>
        <v>4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'[14]Cumulative Stats'!A80</f>
        <v>Lynch</v>
      </c>
      <c r="B66" s="8" t="s">
        <v>116</v>
      </c>
      <c r="C66">
        <f>'[14]Cumulative Stats'!C80</f>
        <v>21</v>
      </c>
      <c r="D66">
        <f>'[14]Cumulative Stats'!D80</f>
        <v>48</v>
      </c>
      <c r="E66" s="6">
        <f>'[14]Cumulative Stats'!E80</f>
        <v>2.2857142857142856</v>
      </c>
      <c r="F66">
        <f>'[14]Cumulative Stats'!F80</f>
        <v>8</v>
      </c>
      <c r="G66">
        <f>'[14]Cumulative Stats'!G80</f>
        <v>0</v>
      </c>
      <c r="J66" t="str">
        <f>'[11]Cumulative Stats'!A101</f>
        <v>Fowler</v>
      </c>
      <c r="K66" s="8" t="s">
        <v>113</v>
      </c>
      <c r="L66">
        <f>'[11]Cumulative Stats'!C101</f>
        <v>35</v>
      </c>
      <c r="M66">
        <f>'[11]Cumulative Stats'!D101</f>
        <v>259</v>
      </c>
      <c r="N66" s="6">
        <f>'[11]Cumulative Stats'!E101</f>
        <v>7.4</v>
      </c>
      <c r="O66">
        <f>'[11]Cumulative Stats'!F101</f>
        <v>19</v>
      </c>
      <c r="P66">
        <f>'[11]Cumulative Stats'!G101</f>
        <v>1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'[8]Cumulative Stats'!A78</f>
        <v>Woods</v>
      </c>
      <c r="B67" s="8" t="s">
        <v>139</v>
      </c>
      <c r="C67">
        <f>'[8]Cumulative Stats'!C78</f>
        <v>10</v>
      </c>
      <c r="D67">
        <f>'[8]Cumulative Stats'!D78</f>
        <v>45</v>
      </c>
      <c r="E67" s="6">
        <f>'[8]Cumulative Stats'!E78</f>
        <v>4.5</v>
      </c>
      <c r="F67">
        <f>'[8]Cumulative Stats'!F78</f>
        <v>21</v>
      </c>
      <c r="G67">
        <f>'[8]Cumulative Stats'!G78</f>
        <v>0</v>
      </c>
      <c r="J67" t="str">
        <f>'[16]Cumulative Stats'!A98</f>
        <v>Richardson</v>
      </c>
      <c r="K67" s="8" t="s">
        <v>118</v>
      </c>
      <c r="L67">
        <f>'[16]Cumulative Stats'!C98</f>
        <v>34</v>
      </c>
      <c r="M67">
        <f>'[16]Cumulative Stats'!D98</f>
        <v>333</v>
      </c>
      <c r="N67" s="6">
        <f>'[16]Cumulative Stats'!E98</f>
        <v>9.7941176470588243</v>
      </c>
      <c r="O67">
        <f>'[16]Cumulative Stats'!F98</f>
        <v>29</v>
      </c>
      <c r="P67">
        <f>'[16]Cumulative Stats'!G98</f>
        <v>1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'[11]Cumulative Stats'!A79</f>
        <v>S. Shepard</v>
      </c>
      <c r="B68" s="8" t="s">
        <v>113</v>
      </c>
      <c r="C68">
        <f>'[11]Cumulative Stats'!C79</f>
        <v>4</v>
      </c>
      <c r="D68">
        <f>'[11]Cumulative Stats'!D79</f>
        <v>44</v>
      </c>
      <c r="E68" s="6">
        <f>'[11]Cumulative Stats'!E79</f>
        <v>11</v>
      </c>
      <c r="F68">
        <f>'[11]Cumulative Stats'!F79</f>
        <v>17</v>
      </c>
      <c r="G68">
        <f>'[11]Cumulative Stats'!G79</f>
        <v>0</v>
      </c>
      <c r="J68" t="str">
        <f>'[12]Cumulative Stats'!A98</f>
        <v>Agholor</v>
      </c>
      <c r="K68" s="8" t="s">
        <v>114</v>
      </c>
      <c r="L68">
        <f>'[12]Cumulative Stats'!C98</f>
        <v>34</v>
      </c>
      <c r="M68">
        <f>'[12]Cumulative Stats'!D98</f>
        <v>302</v>
      </c>
      <c r="N68" s="6">
        <f>'[12]Cumulative Stats'!E98</f>
        <v>8.882352941176471</v>
      </c>
      <c r="O68">
        <f>'[12]Cumulative Stats'!F98</f>
        <v>43</v>
      </c>
      <c r="P68">
        <f>'[12]Cumulative Stats'!G98</f>
        <v>1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'[15]Cumulative Stats'!A78</f>
        <v>Ogunbowale</v>
      </c>
      <c r="B69" s="8" t="s">
        <v>117</v>
      </c>
      <c r="C69">
        <f>'[15]Cumulative Stats'!C78</f>
        <v>13</v>
      </c>
      <c r="D69">
        <f>'[15]Cumulative Stats'!D78</f>
        <v>42</v>
      </c>
      <c r="E69" s="6">
        <f>'[15]Cumulative Stats'!E78</f>
        <v>3.2307692307692308</v>
      </c>
      <c r="F69">
        <f>'[15]Cumulative Stats'!F78</f>
        <v>14</v>
      </c>
      <c r="G69">
        <f>'[15]Cumulative Stats'!G78</f>
        <v>0</v>
      </c>
      <c r="J69" t="str">
        <f>'[6]Cumulative Stats'!A98</f>
        <v>Hockenson</v>
      </c>
      <c r="K69" s="8" t="s">
        <v>109</v>
      </c>
      <c r="L69">
        <f>'[6]Cumulative Stats'!C98</f>
        <v>34</v>
      </c>
      <c r="M69">
        <f>'[6]Cumulative Stats'!D98</f>
        <v>499</v>
      </c>
      <c r="N69" s="6">
        <f>'[6]Cumulative Stats'!E98</f>
        <v>14.676470588235293</v>
      </c>
      <c r="O69">
        <f>'[6]Cumulative Stats'!F98</f>
        <v>39</v>
      </c>
      <c r="P69">
        <f>'[6]Cumulative Stats'!G98</f>
        <v>0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'[11]Cumulative Stats'!A80</f>
        <v>Penny</v>
      </c>
      <c r="B70" s="8" t="s">
        <v>113</v>
      </c>
      <c r="C70">
        <f>'[11]Cumulative Stats'!C80</f>
        <v>9</v>
      </c>
      <c r="D70">
        <f>'[11]Cumulative Stats'!D80</f>
        <v>38</v>
      </c>
      <c r="E70" s="6">
        <f>'[11]Cumulative Stats'!E80</f>
        <v>4.2222222222222223</v>
      </c>
      <c r="F70">
        <f>'[11]Cumulative Stats'!F80</f>
        <v>17</v>
      </c>
      <c r="G70">
        <f>'[11]Cumulative Stats'!G80</f>
        <v>0</v>
      </c>
      <c r="J70" t="str">
        <f>'[14]Cumulative Stats'!A97</f>
        <v>Carson</v>
      </c>
      <c r="K70" s="8" t="s">
        <v>116</v>
      </c>
      <c r="L70">
        <f>'[14]Cumulative Stats'!C97</f>
        <v>34</v>
      </c>
      <c r="M70">
        <f>'[14]Cumulative Stats'!D97</f>
        <v>271</v>
      </c>
      <c r="N70" s="6">
        <f>'[14]Cumulative Stats'!E97</f>
        <v>7.9705882352941178</v>
      </c>
      <c r="O70">
        <f>'[14]Cumulative Stats'!F97</f>
        <v>34</v>
      </c>
      <c r="P70">
        <f>'[14]Cumulative Stats'!G97</f>
        <v>1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'[10]Cumulative Stats'!A82</f>
        <v>Ginn</v>
      </c>
      <c r="B71" s="8" t="s">
        <v>112</v>
      </c>
      <c r="C71">
        <f>'[10]Cumulative Stats'!C82</f>
        <v>3</v>
      </c>
      <c r="D71">
        <f>'[10]Cumulative Stats'!D82</f>
        <v>38</v>
      </c>
      <c r="E71" s="6">
        <f>'[10]Cumulative Stats'!E82</f>
        <v>12.666666666666666</v>
      </c>
      <c r="F71">
        <f>'[10]Cumulative Stats'!F82</f>
        <v>20</v>
      </c>
      <c r="G71">
        <f>'[10]Cumulative Stats'!G82</f>
        <v>0</v>
      </c>
      <c r="J71" t="str">
        <f>'[8]Cumulative Stats'!A98</f>
        <v>Everett</v>
      </c>
      <c r="K71" s="8" t="s">
        <v>139</v>
      </c>
      <c r="L71">
        <f>'[8]Cumulative Stats'!C98</f>
        <v>34</v>
      </c>
      <c r="M71">
        <f>'[8]Cumulative Stats'!D98</f>
        <v>301</v>
      </c>
      <c r="N71" s="6">
        <f>'[8]Cumulative Stats'!E98</f>
        <v>8.8529411764705888</v>
      </c>
      <c r="O71">
        <f>'[8]Cumulative Stats'!F98</f>
        <v>37</v>
      </c>
      <c r="P71">
        <f>'[8]Cumulative Stats'!G98</f>
        <v>4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'[1]Cumulative Stats'!A81</f>
        <v>Isabella</v>
      </c>
      <c r="B72" s="8" t="s">
        <v>104</v>
      </c>
      <c r="C72">
        <f>'[1]Cumulative Stats'!C81</f>
        <v>3</v>
      </c>
      <c r="D72">
        <f>'[1]Cumulative Stats'!D81</f>
        <v>35</v>
      </c>
      <c r="E72" s="6">
        <f>'[1]Cumulative Stats'!E81</f>
        <v>11.666666666666666</v>
      </c>
      <c r="F72">
        <f>'[1]Cumulative Stats'!F81</f>
        <v>18</v>
      </c>
      <c r="G72">
        <f>'[1]Cumulative Stats'!G81</f>
        <v>0</v>
      </c>
      <c r="J72" t="str">
        <f>'[13]Cumulative Stats'!A97</f>
        <v>Bourne</v>
      </c>
      <c r="K72" s="8" t="s">
        <v>115</v>
      </c>
      <c r="L72">
        <f>'[13]Cumulative Stats'!C97</f>
        <v>34</v>
      </c>
      <c r="M72">
        <f>'[13]Cumulative Stats'!D97</f>
        <v>363</v>
      </c>
      <c r="N72" s="6">
        <f>'[13]Cumulative Stats'!E97</f>
        <v>10.676470588235293</v>
      </c>
      <c r="O72">
        <f>'[13]Cumulative Stats'!F97</f>
        <v>38</v>
      </c>
      <c r="P72">
        <f>'[13]Cumulative Stats'!G97</f>
        <v>0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'[14]Cumulative Stats'!A79</f>
        <v>Prosise</v>
      </c>
      <c r="B73" s="8" t="s">
        <v>116</v>
      </c>
      <c r="C73">
        <f>'[14]Cumulative Stats'!C79</f>
        <v>10</v>
      </c>
      <c r="D73">
        <f>'[14]Cumulative Stats'!D79</f>
        <v>35</v>
      </c>
      <c r="E73" s="6">
        <f>'[14]Cumulative Stats'!E79</f>
        <v>3.5</v>
      </c>
      <c r="F73">
        <f>'[14]Cumulative Stats'!F79</f>
        <v>12</v>
      </c>
      <c r="G73">
        <f>'[14]Cumulative Stats'!G79</f>
        <v>0</v>
      </c>
      <c r="J73" t="str">
        <f>'[15]Cumulative Stats'!A97</f>
        <v>Brate</v>
      </c>
      <c r="K73" s="8" t="s">
        <v>117</v>
      </c>
      <c r="L73">
        <f>'[15]Cumulative Stats'!C97</f>
        <v>34</v>
      </c>
      <c r="M73">
        <f>'[15]Cumulative Stats'!D97</f>
        <v>334</v>
      </c>
      <c r="N73" s="6">
        <f>'[15]Cumulative Stats'!E97</f>
        <v>9.8235294117647065</v>
      </c>
      <c r="O73">
        <f>'[15]Cumulative Stats'!F97</f>
        <v>37</v>
      </c>
      <c r="P73">
        <f>'[15]Cumulative Stats'!G97</f>
        <v>4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'[6]Cumulative Stats'!A83</f>
        <v>Blough</v>
      </c>
      <c r="B74" s="8" t="s">
        <v>109</v>
      </c>
      <c r="C74">
        <f>'[6]Cumulative Stats'!C83</f>
        <v>8</v>
      </c>
      <c r="D74">
        <f>'[6]Cumulative Stats'!D83</f>
        <v>35</v>
      </c>
      <c r="E74" s="6">
        <f>'[6]Cumulative Stats'!E83</f>
        <v>4.375</v>
      </c>
      <c r="F74">
        <f>'[6]Cumulative Stats'!F83</f>
        <v>19</v>
      </c>
      <c r="G74">
        <f>'[6]Cumulative Stats'!G83</f>
        <v>1</v>
      </c>
      <c r="J74" t="str">
        <f>'[9]Cumulative Stats'!A98</f>
        <v>O. Johnson</v>
      </c>
      <c r="K74" s="8" t="s">
        <v>111</v>
      </c>
      <c r="L74">
        <f>'[9]Cumulative Stats'!C98</f>
        <v>34</v>
      </c>
      <c r="M74">
        <f>'[9]Cumulative Stats'!D98</f>
        <v>300</v>
      </c>
      <c r="N74" s="6">
        <f>'[9]Cumulative Stats'!E98</f>
        <v>8.8235294117647065</v>
      </c>
      <c r="O74">
        <f>'[9]Cumulative Stats'!F98</f>
        <v>37</v>
      </c>
      <c r="P74">
        <f>'[9]Cumulative Stats'!G98</f>
        <v>1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'[5]Cumulative Stats'!A78</f>
        <v>Austin</v>
      </c>
      <c r="B75" s="8" t="s">
        <v>108</v>
      </c>
      <c r="C75">
        <f>'[5]Cumulative Stats'!C78</f>
        <v>2</v>
      </c>
      <c r="D75">
        <f>'[5]Cumulative Stats'!D78</f>
        <v>33</v>
      </c>
      <c r="E75" s="6">
        <f>'[5]Cumulative Stats'!E78</f>
        <v>16.5</v>
      </c>
      <c r="F75">
        <f>'[5]Cumulative Stats'!F78</f>
        <v>19</v>
      </c>
      <c r="G75">
        <f>'[5]Cumulative Stats'!G78</f>
        <v>0</v>
      </c>
      <c r="J75" t="str">
        <f>'[8]Cumulative Stats'!A100</f>
        <v>Reynolds</v>
      </c>
      <c r="K75" s="8" t="s">
        <v>139</v>
      </c>
      <c r="L75">
        <f>'[8]Cumulative Stats'!C100</f>
        <v>33</v>
      </c>
      <c r="M75">
        <f>'[8]Cumulative Stats'!D100</f>
        <v>408</v>
      </c>
      <c r="N75" s="6">
        <f>'[8]Cumulative Stats'!E100</f>
        <v>12.363636363636363</v>
      </c>
      <c r="O75">
        <f>'[8]Cumulative Stats'!F100</f>
        <v>58</v>
      </c>
      <c r="P75">
        <f>'[8]Cumulative Stats'!G100</f>
        <v>1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'[2]Cumulative Stats'!A79</f>
        <v>Ollison</v>
      </c>
      <c r="B76" s="8" t="s">
        <v>105</v>
      </c>
      <c r="C76">
        <f>'[2]Cumulative Stats'!C79</f>
        <v>21</v>
      </c>
      <c r="D76">
        <f>'[2]Cumulative Stats'!D79</f>
        <v>30</v>
      </c>
      <c r="E76" s="6">
        <f>'[2]Cumulative Stats'!E79</f>
        <v>1.4285714285714286</v>
      </c>
      <c r="F76">
        <f>'[2]Cumulative Stats'!F79</f>
        <v>9</v>
      </c>
      <c r="G76">
        <f>'[2]Cumulative Stats'!G79</f>
        <v>1</v>
      </c>
      <c r="J76" t="str">
        <f>'[7]Cumulative Stats'!A99</f>
        <v>Allison</v>
      </c>
      <c r="K76" s="8" t="s">
        <v>110</v>
      </c>
      <c r="L76">
        <f>'[7]Cumulative Stats'!C99</f>
        <v>33</v>
      </c>
      <c r="M76">
        <f>'[7]Cumulative Stats'!D99</f>
        <v>298</v>
      </c>
      <c r="N76" s="6">
        <f>'[7]Cumulative Stats'!E99</f>
        <v>9.0303030303030312</v>
      </c>
      <c r="O76">
        <f>'[7]Cumulative Stats'!F99</f>
        <v>36</v>
      </c>
      <c r="P76">
        <f>'[7]Cumulative Stats'!G99</f>
        <v>1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'[10]Cumulative Stats'!A78</f>
        <v>Washington</v>
      </c>
      <c r="B77" s="8" t="s">
        <v>112</v>
      </c>
      <c r="C77">
        <f>'[10]Cumulative Stats'!C78</f>
        <v>11</v>
      </c>
      <c r="D77">
        <f>'[10]Cumulative Stats'!D78</f>
        <v>30</v>
      </c>
      <c r="E77" s="6">
        <f>'[10]Cumulative Stats'!E78</f>
        <v>2.7272727272727271</v>
      </c>
      <c r="F77">
        <f>'[10]Cumulative Stats'!F78</f>
        <v>13</v>
      </c>
      <c r="G77">
        <f>'[10]Cumulative Stats'!G78</f>
        <v>1</v>
      </c>
      <c r="J77" t="str">
        <f>'[7]Cumulative Stats'!A96</f>
        <v>J. Williams</v>
      </c>
      <c r="K77" s="8" t="s">
        <v>110</v>
      </c>
      <c r="L77">
        <f>'[7]Cumulative Stats'!C96</f>
        <v>32</v>
      </c>
      <c r="M77">
        <f>'[7]Cumulative Stats'!D96</f>
        <v>258</v>
      </c>
      <c r="N77" s="6">
        <f>'[7]Cumulative Stats'!E96</f>
        <v>8.0625</v>
      </c>
      <c r="O77">
        <f>'[7]Cumulative Stats'!F96</f>
        <v>34</v>
      </c>
      <c r="P77">
        <f>'[7]Cumulative Stats'!G96</f>
        <v>1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'[1]Cumulative Stats'!A79</f>
        <v>Kirk</v>
      </c>
      <c r="B78" s="8" t="s">
        <v>104</v>
      </c>
      <c r="C78">
        <f>'[1]Cumulative Stats'!C79</f>
        <v>6</v>
      </c>
      <c r="D78">
        <f>'[1]Cumulative Stats'!D79</f>
        <v>25</v>
      </c>
      <c r="E78" s="6">
        <f>'[1]Cumulative Stats'!E79</f>
        <v>4.166666666666667</v>
      </c>
      <c r="F78">
        <f>'[1]Cumulative Stats'!F79</f>
        <v>11</v>
      </c>
      <c r="G78">
        <f>'[1]Cumulative Stats'!G79</f>
        <v>0</v>
      </c>
      <c r="J78" t="str">
        <f>'[10]Cumulative Stats'!A98</f>
        <v>Ginn</v>
      </c>
      <c r="K78" s="8" t="s">
        <v>112</v>
      </c>
      <c r="L78">
        <f>'[10]Cumulative Stats'!C98</f>
        <v>32</v>
      </c>
      <c r="M78">
        <f>'[10]Cumulative Stats'!D98</f>
        <v>498</v>
      </c>
      <c r="N78" s="6">
        <f>'[10]Cumulative Stats'!E98</f>
        <v>15.5625</v>
      </c>
      <c r="O78">
        <f>'[10]Cumulative Stats'!F98</f>
        <v>75</v>
      </c>
      <c r="P78">
        <f>'[10]Cumulative Stats'!G98</f>
        <v>4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'[3]Cumulative Stats'!A76</f>
        <v>Samuel</v>
      </c>
      <c r="B79" s="8" t="s">
        <v>106</v>
      </c>
      <c r="C79">
        <f>'[3]Cumulative Stats'!C76</f>
        <v>9</v>
      </c>
      <c r="D79">
        <f>'[3]Cumulative Stats'!D76</f>
        <v>24</v>
      </c>
      <c r="E79" s="6">
        <f>'[3]Cumulative Stats'!E76</f>
        <v>2.6666666666666665</v>
      </c>
      <c r="F79">
        <f>'[3]Cumulative Stats'!F76</f>
        <v>14</v>
      </c>
      <c r="G79">
        <f>'[3]Cumulative Stats'!G76</f>
        <v>0</v>
      </c>
      <c r="J79" t="str">
        <f>'[13]Cumulative Stats'!A99</f>
        <v>Juszczyk</v>
      </c>
      <c r="K79" s="8" t="s">
        <v>115</v>
      </c>
      <c r="L79">
        <f>'[13]Cumulative Stats'!C99</f>
        <v>32</v>
      </c>
      <c r="M79">
        <f>'[13]Cumulative Stats'!D99</f>
        <v>363</v>
      </c>
      <c r="N79" s="6">
        <f>'[13]Cumulative Stats'!E99</f>
        <v>11.34375</v>
      </c>
      <c r="O79">
        <f>'[13]Cumulative Stats'!F99</f>
        <v>47</v>
      </c>
      <c r="P79">
        <f>'[13]Cumulative Stats'!G99</f>
        <v>2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'[12]Cumulative Stats'!A80</f>
        <v>Ajayi</v>
      </c>
      <c r="B80" s="8" t="s">
        <v>114</v>
      </c>
      <c r="C80">
        <f>'[12]Cumulative Stats'!C80</f>
        <v>9</v>
      </c>
      <c r="D80">
        <f>'[12]Cumulative Stats'!D80</f>
        <v>23</v>
      </c>
      <c r="E80" s="6">
        <f>'[12]Cumulative Stats'!E80</f>
        <v>2.5555555555555554</v>
      </c>
      <c r="F80">
        <f>'[12]Cumulative Stats'!F80</f>
        <v>7</v>
      </c>
      <c r="G80">
        <f>'[12]Cumulative Stats'!G80</f>
        <v>0</v>
      </c>
      <c r="J80" t="str">
        <f>'[5]Cumulative Stats'!A99</f>
        <v>Jarwin</v>
      </c>
      <c r="K80" s="8" t="s">
        <v>108</v>
      </c>
      <c r="L80">
        <f>'[5]Cumulative Stats'!C99</f>
        <v>31</v>
      </c>
      <c r="M80">
        <f>'[5]Cumulative Stats'!D99</f>
        <v>281</v>
      </c>
      <c r="N80" s="6">
        <f>'[5]Cumulative Stats'!E99</f>
        <v>9.064516129032258</v>
      </c>
      <c r="O80">
        <f>'[5]Cumulative Stats'!F99</f>
        <v>27</v>
      </c>
      <c r="P80">
        <f>'[5]Cumulative Stats'!G99</f>
        <v>1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'[16]Cumulative Stats'!A80</f>
        <v>Smallwood</v>
      </c>
      <c r="B81" s="8" t="s">
        <v>118</v>
      </c>
      <c r="C81">
        <f>'[16]Cumulative Stats'!C80</f>
        <v>17</v>
      </c>
      <c r="D81">
        <f>'[16]Cumulative Stats'!D80</f>
        <v>23</v>
      </c>
      <c r="E81" s="6">
        <f>'[16]Cumulative Stats'!E80</f>
        <v>1.3529411764705883</v>
      </c>
      <c r="F81">
        <f>'[16]Cumulative Stats'!F80</f>
        <v>8</v>
      </c>
      <c r="G81">
        <f>'[16]Cumulative Stats'!G80</f>
        <v>0</v>
      </c>
      <c r="J81" t="str">
        <f>'[16]Cumulative Stats'!A97</f>
        <v>Harmon</v>
      </c>
      <c r="K81" s="8" t="s">
        <v>118</v>
      </c>
      <c r="L81">
        <f>'[16]Cumulative Stats'!C97</f>
        <v>31</v>
      </c>
      <c r="M81">
        <f>'[16]Cumulative Stats'!D97</f>
        <v>432</v>
      </c>
      <c r="N81" s="6">
        <f>'[16]Cumulative Stats'!E97</f>
        <v>13.935483870967742</v>
      </c>
      <c r="O81">
        <f>'[16]Cumulative Stats'!F97</f>
        <v>38</v>
      </c>
      <c r="P81">
        <f>'[16]Cumulative Stats'!G97</f>
        <v>3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'[8]Cumulative Stats'!A79</f>
        <v>Cooks</v>
      </c>
      <c r="B82" s="8" t="s">
        <v>139</v>
      </c>
      <c r="C82">
        <f>'[8]Cumulative Stats'!C79</f>
        <v>2</v>
      </c>
      <c r="D82">
        <f>'[8]Cumulative Stats'!D79</f>
        <v>22</v>
      </c>
      <c r="E82" s="6">
        <f>'[8]Cumulative Stats'!E79</f>
        <v>11</v>
      </c>
      <c r="F82">
        <f>'[8]Cumulative Stats'!F79</f>
        <v>18</v>
      </c>
      <c r="G82">
        <f>'[8]Cumulative Stats'!G79</f>
        <v>0</v>
      </c>
      <c r="J82" t="str">
        <f>'[16]Cumulative Stats'!A100</f>
        <v>Quinn</v>
      </c>
      <c r="K82" s="8" t="s">
        <v>118</v>
      </c>
      <c r="L82">
        <f>'[16]Cumulative Stats'!C100</f>
        <v>30</v>
      </c>
      <c r="M82">
        <f>'[16]Cumulative Stats'!D100</f>
        <v>227</v>
      </c>
      <c r="N82" s="6">
        <f>'[16]Cumulative Stats'!E100</f>
        <v>7.5666666666666664</v>
      </c>
      <c r="O82">
        <f>'[16]Cumulative Stats'!F100</f>
        <v>25</v>
      </c>
      <c r="P82">
        <f>'[16]Cumulative Stats'!G100</f>
        <v>2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'[3]Cumulative Stats'!A82</f>
        <v>Armah</v>
      </c>
      <c r="B83" s="8" t="s">
        <v>106</v>
      </c>
      <c r="C83">
        <f>'[3]Cumulative Stats'!C82</f>
        <v>10</v>
      </c>
      <c r="D83">
        <f>'[3]Cumulative Stats'!D82</f>
        <v>22</v>
      </c>
      <c r="E83" s="6">
        <f>'[3]Cumulative Stats'!E82</f>
        <v>2.2000000000000002</v>
      </c>
      <c r="F83">
        <f>'[3]Cumulative Stats'!F82</f>
        <v>8</v>
      </c>
      <c r="G83">
        <f>'[3]Cumulative Stats'!G82</f>
        <v>0</v>
      </c>
      <c r="J83" t="str">
        <f>'[1]Cumulative Stats'!A96</f>
        <v>D. Johnson</v>
      </c>
      <c r="K83" s="8" t="s">
        <v>104</v>
      </c>
      <c r="L83">
        <f>'[1]Cumulative Stats'!C96</f>
        <v>30</v>
      </c>
      <c r="M83">
        <f>'[1]Cumulative Stats'!D96</f>
        <v>314</v>
      </c>
      <c r="N83" s="6">
        <f>'[1]Cumulative Stats'!E96</f>
        <v>10.466666666666667</v>
      </c>
      <c r="O83">
        <f>'[1]Cumulative Stats'!F96</f>
        <v>38</v>
      </c>
      <c r="P83">
        <f>'[1]Cumulative Stats'!G96</f>
        <v>4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'[6]Cumulative Stats'!A87</f>
        <v>Hall</v>
      </c>
      <c r="B84" s="8" t="s">
        <v>109</v>
      </c>
      <c r="C84">
        <f>'[6]Cumulative Stats'!C87</f>
        <v>1</v>
      </c>
      <c r="D84">
        <f>'[6]Cumulative Stats'!D87</f>
        <v>21</v>
      </c>
      <c r="E84" s="6">
        <f>'[6]Cumulative Stats'!E87</f>
        <v>21</v>
      </c>
      <c r="F84">
        <f>'[6]Cumulative Stats'!F87</f>
        <v>21</v>
      </c>
      <c r="G84">
        <f>'[6]Cumulative Stats'!G87</f>
        <v>0</v>
      </c>
      <c r="J84" t="str">
        <f>'[16]Cumulative Stats'!A99</f>
        <v>Sprinkle</v>
      </c>
      <c r="K84" s="8" t="s">
        <v>118</v>
      </c>
      <c r="L84">
        <f>'[16]Cumulative Stats'!C99</f>
        <v>30</v>
      </c>
      <c r="M84">
        <f>'[16]Cumulative Stats'!D99</f>
        <v>357</v>
      </c>
      <c r="N84" s="6">
        <f>'[16]Cumulative Stats'!E99</f>
        <v>11.9</v>
      </c>
      <c r="O84">
        <f>'[16]Cumulative Stats'!F99</f>
        <v>37</v>
      </c>
      <c r="P84">
        <f>'[16]Cumulative Stats'!G99</f>
        <v>1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'[11]Cumulative Stats'!A82</f>
        <v>Fowler</v>
      </c>
      <c r="B85" s="8" t="s">
        <v>113</v>
      </c>
      <c r="C85">
        <f>'[11]Cumulative Stats'!C82</f>
        <v>1</v>
      </c>
      <c r="D85">
        <f>'[11]Cumulative Stats'!D82</f>
        <v>21</v>
      </c>
      <c r="E85" s="6">
        <f>'[11]Cumulative Stats'!E82</f>
        <v>21</v>
      </c>
      <c r="F85">
        <f>'[11]Cumulative Stats'!F82</f>
        <v>21</v>
      </c>
      <c r="G85">
        <f>'[11]Cumulative Stats'!G82</f>
        <v>0</v>
      </c>
      <c r="J85" t="str">
        <f>'[8]Cumulative Stats'!A99</f>
        <v>Gurley</v>
      </c>
      <c r="K85" s="8" t="s">
        <v>139</v>
      </c>
      <c r="L85">
        <f>'[8]Cumulative Stats'!C99</f>
        <v>29</v>
      </c>
      <c r="M85">
        <f>'[8]Cumulative Stats'!D99</f>
        <v>155</v>
      </c>
      <c r="N85" s="6">
        <f>'[8]Cumulative Stats'!E99</f>
        <v>5.3448275862068968</v>
      </c>
      <c r="O85">
        <f>'[8]Cumulative Stats'!F99</f>
        <v>23</v>
      </c>
      <c r="P85">
        <f>'[8]Cumulative Stats'!G99</f>
        <v>0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'[14]Cumulative Stats'!A81</f>
        <v>Moore</v>
      </c>
      <c r="B86" s="8" t="s">
        <v>116</v>
      </c>
      <c r="C86">
        <f>'[14]Cumulative Stats'!C81</f>
        <v>1</v>
      </c>
      <c r="D86">
        <f>'[14]Cumulative Stats'!D81</f>
        <v>21</v>
      </c>
      <c r="E86" s="6">
        <f>'[14]Cumulative Stats'!E81</f>
        <v>21</v>
      </c>
      <c r="F86">
        <f>'[14]Cumulative Stats'!F81</f>
        <v>21</v>
      </c>
      <c r="G86">
        <f>'[14]Cumulative Stats'!G81</f>
        <v>0</v>
      </c>
      <c r="J86" t="str">
        <f>'[2]Cumulative Stats'!A99</f>
        <v>Sanu</v>
      </c>
      <c r="K86" s="8" t="s">
        <v>105</v>
      </c>
      <c r="L86">
        <f>'[2]Cumulative Stats'!C99</f>
        <v>28</v>
      </c>
      <c r="M86">
        <f>'[2]Cumulative Stats'!D99</f>
        <v>325</v>
      </c>
      <c r="N86" s="6">
        <f>'[2]Cumulative Stats'!E99</f>
        <v>11.607142857142858</v>
      </c>
      <c r="O86">
        <f>'[2]Cumulative Stats'!F99</f>
        <v>37</v>
      </c>
      <c r="P86">
        <f>'[2]Cumulative Stats'!G99</f>
        <v>0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'[2]Cumulative Stats'!A83</f>
        <v>K. Smith</v>
      </c>
      <c r="B87" s="8" t="s">
        <v>105</v>
      </c>
      <c r="C87">
        <f>'[2]Cumulative Stats'!C83</f>
        <v>7</v>
      </c>
      <c r="D87">
        <f>'[2]Cumulative Stats'!D83</f>
        <v>21</v>
      </c>
      <c r="E87" s="6">
        <f>'[2]Cumulative Stats'!E83</f>
        <v>3</v>
      </c>
      <c r="F87">
        <f>'[2]Cumulative Stats'!F83</f>
        <v>8</v>
      </c>
      <c r="G87">
        <f>'[2]Cumulative Stats'!G83</f>
        <v>0</v>
      </c>
      <c r="J87" t="str">
        <f>'[1]Cumulative Stats'!A100</f>
        <v>K. Johnson</v>
      </c>
      <c r="K87" s="8" t="s">
        <v>104</v>
      </c>
      <c r="L87">
        <f>'[1]Cumulative Stats'!C100</f>
        <v>28</v>
      </c>
      <c r="M87">
        <f>'[1]Cumulative Stats'!D100</f>
        <v>230</v>
      </c>
      <c r="N87" s="6">
        <f>'[1]Cumulative Stats'!E100</f>
        <v>8.2142857142857135</v>
      </c>
      <c r="O87">
        <f>'[1]Cumulative Stats'!F100</f>
        <v>20</v>
      </c>
      <c r="P87">
        <f>'[1]Cumulative Stats'!G100</f>
        <v>0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'[2]Cumulative Stats'!A84</f>
        <v>Sanu</v>
      </c>
      <c r="B88" s="8" t="s">
        <v>105</v>
      </c>
      <c r="C88">
        <f>'[2]Cumulative Stats'!C84</f>
        <v>2</v>
      </c>
      <c r="D88">
        <f>'[2]Cumulative Stats'!D84</f>
        <v>20</v>
      </c>
      <c r="E88" s="6">
        <f>'[2]Cumulative Stats'!E84</f>
        <v>10</v>
      </c>
      <c r="F88">
        <f>'[2]Cumulative Stats'!F84</f>
        <v>23</v>
      </c>
      <c r="G88">
        <f>'[2]Cumulative Stats'!G84</f>
        <v>0</v>
      </c>
      <c r="J88" t="str">
        <f>'[9]Cumulative Stats'!A99</f>
        <v>Thielen</v>
      </c>
      <c r="K88" s="8" t="s">
        <v>111</v>
      </c>
      <c r="L88">
        <f>'[9]Cumulative Stats'!C99</f>
        <v>28</v>
      </c>
      <c r="M88">
        <f>'[9]Cumulative Stats'!D99</f>
        <v>442</v>
      </c>
      <c r="N88" s="6">
        <f>'[9]Cumulative Stats'!E99</f>
        <v>15.785714285714286</v>
      </c>
      <c r="O88">
        <f>'[9]Cumulative Stats'!F99</f>
        <v>44</v>
      </c>
      <c r="P88">
        <f>'[9]Cumulative Stats'!G99</f>
        <v>0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'[9]Cumulative Stats'!A81</f>
        <v>Ham</v>
      </c>
      <c r="B89" s="8" t="s">
        <v>111</v>
      </c>
      <c r="C89">
        <f>'[9]Cumulative Stats'!C81</f>
        <v>7</v>
      </c>
      <c r="D89">
        <f>'[9]Cumulative Stats'!D81</f>
        <v>19</v>
      </c>
      <c r="E89" s="6">
        <f>'[9]Cumulative Stats'!E81</f>
        <v>2.7142857142857144</v>
      </c>
      <c r="F89">
        <f>'[9]Cumulative Stats'!F81</f>
        <v>7</v>
      </c>
      <c r="G89">
        <f>'[9]Cumulative Stats'!G81</f>
        <v>0</v>
      </c>
      <c r="J89" t="str">
        <f>'[1]Cumulative Stats'!A97</f>
        <v>Byrd</v>
      </c>
      <c r="K89" s="8" t="s">
        <v>104</v>
      </c>
      <c r="L89">
        <f>'[1]Cumulative Stats'!C97</f>
        <v>28</v>
      </c>
      <c r="M89">
        <f>'[1]Cumulative Stats'!D97</f>
        <v>330</v>
      </c>
      <c r="N89" s="6">
        <f>'[1]Cumulative Stats'!E97</f>
        <v>11.785714285714286</v>
      </c>
      <c r="O89">
        <f>'[1]Cumulative Stats'!F97</f>
        <v>58</v>
      </c>
      <c r="P89">
        <f>'[1]Cumulative Stats'!G97</f>
        <v>3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'[16]Cumulative Stats'!A78</f>
        <v>Haskins</v>
      </c>
      <c r="B90" s="8" t="s">
        <v>118</v>
      </c>
      <c r="C90">
        <f>'[16]Cumulative Stats'!C78</f>
        <v>16</v>
      </c>
      <c r="D90">
        <f>'[16]Cumulative Stats'!D78</f>
        <v>18</v>
      </c>
      <c r="E90" s="6">
        <f>'[16]Cumulative Stats'!E78</f>
        <v>1.125</v>
      </c>
      <c r="F90">
        <f>'[16]Cumulative Stats'!F78</f>
        <v>17</v>
      </c>
      <c r="G90">
        <f>'[16]Cumulative Stats'!G78</f>
        <v>0</v>
      </c>
      <c r="J90" t="str">
        <f>'[3]Cumulative Stats'!A98</f>
        <v>Wright</v>
      </c>
      <c r="K90" s="8" t="s">
        <v>106</v>
      </c>
      <c r="L90">
        <f>'[3]Cumulative Stats'!C98</f>
        <v>26</v>
      </c>
      <c r="M90">
        <f>'[3]Cumulative Stats'!D98</f>
        <v>353</v>
      </c>
      <c r="N90" s="6">
        <f>'[3]Cumulative Stats'!E98</f>
        <v>13.576923076923077</v>
      </c>
      <c r="O90">
        <f>'[3]Cumulative Stats'!F98</f>
        <v>38</v>
      </c>
      <c r="P90">
        <f>'[3]Cumulative Stats'!G98</f>
        <v>0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'[6]Cumulative Stats'!A86</f>
        <v>Agnew</v>
      </c>
      <c r="B91" s="8" t="s">
        <v>109</v>
      </c>
      <c r="C91">
        <f>'[6]Cumulative Stats'!C86</f>
        <v>2</v>
      </c>
      <c r="D91">
        <f>'[6]Cumulative Stats'!D86</f>
        <v>18</v>
      </c>
      <c r="E91" s="6">
        <f>'[6]Cumulative Stats'!E86</f>
        <v>9</v>
      </c>
      <c r="F91">
        <f>'[6]Cumulative Stats'!F86</f>
        <v>21</v>
      </c>
      <c r="G91">
        <f>'[6]Cumulative Stats'!G86</f>
        <v>0</v>
      </c>
      <c r="J91" t="str">
        <f>'[12]Cumulative Stats'!A99</f>
        <v>Ward</v>
      </c>
      <c r="K91" s="8" t="s">
        <v>114</v>
      </c>
      <c r="L91">
        <f>'[12]Cumulative Stats'!C99</f>
        <v>26</v>
      </c>
      <c r="M91">
        <f>'[12]Cumulative Stats'!D99</f>
        <v>256</v>
      </c>
      <c r="N91" s="6">
        <f>'[12]Cumulative Stats'!E99</f>
        <v>9.8461538461538467</v>
      </c>
      <c r="O91">
        <f>'[12]Cumulative Stats'!F99</f>
        <v>26</v>
      </c>
      <c r="P91">
        <f>'[12]Cumulative Stats'!G99</f>
        <v>3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'[6]Cumulative Stats'!A82</f>
        <v>Anderson</v>
      </c>
      <c r="B92" s="8" t="s">
        <v>109</v>
      </c>
      <c r="C92">
        <f>'[6]Cumulative Stats'!C82</f>
        <v>18</v>
      </c>
      <c r="D92">
        <f>'[6]Cumulative Stats'!D82</f>
        <v>16</v>
      </c>
      <c r="E92" s="6">
        <f>'[6]Cumulative Stats'!E82</f>
        <v>0.88888888888888884</v>
      </c>
      <c r="F92">
        <f>'[6]Cumulative Stats'!F82</f>
        <v>14</v>
      </c>
      <c r="G92">
        <f>'[6]Cumulative Stats'!G82</f>
        <v>1</v>
      </c>
      <c r="J92" t="str">
        <f>'[13]Cumulative Stats'!A98</f>
        <v>T. Coleman</v>
      </c>
      <c r="K92" s="8" t="s">
        <v>115</v>
      </c>
      <c r="L92">
        <f>'[13]Cumulative Stats'!C98</f>
        <v>24</v>
      </c>
      <c r="M92">
        <f>'[13]Cumulative Stats'!D98</f>
        <v>173</v>
      </c>
      <c r="N92" s="6">
        <f>'[13]Cumulative Stats'!E98</f>
        <v>7.208333333333333</v>
      </c>
      <c r="O92">
        <f>'[13]Cumulative Stats'!F98</f>
        <v>21</v>
      </c>
      <c r="P92">
        <f>'[13]Cumulative Stats'!G98</f>
        <v>2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'[10]Cumulative Stats'!A79</f>
        <v>Bridgewater</v>
      </c>
      <c r="B93" s="8" t="s">
        <v>112</v>
      </c>
      <c r="C93">
        <f>'[10]Cumulative Stats'!C79</f>
        <v>8</v>
      </c>
      <c r="D93">
        <f>'[10]Cumulative Stats'!D79</f>
        <v>16</v>
      </c>
      <c r="E93" s="6">
        <f>'[10]Cumulative Stats'!E79</f>
        <v>2</v>
      </c>
      <c r="F93">
        <f>'[10]Cumulative Stats'!F79</f>
        <v>7</v>
      </c>
      <c r="G93">
        <f>'[10]Cumulative Stats'!G79</f>
        <v>0</v>
      </c>
      <c r="J93" t="str">
        <f>'[13]Cumulative Stats'!A100</f>
        <v>Breida</v>
      </c>
      <c r="K93" s="8" t="s">
        <v>115</v>
      </c>
      <c r="L93">
        <f>'[13]Cumulative Stats'!C100</f>
        <v>24</v>
      </c>
      <c r="M93">
        <f>'[13]Cumulative Stats'!D100</f>
        <v>135</v>
      </c>
      <c r="N93" s="6">
        <f>'[13]Cumulative Stats'!E100</f>
        <v>5.625</v>
      </c>
      <c r="O93">
        <f>'[13]Cumulative Stats'!F100</f>
        <v>24</v>
      </c>
      <c r="P93">
        <f>'[13]Cumulative Stats'!G100</f>
        <v>3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'[7]Cumulative Stats'!A81</f>
        <v>Ervin</v>
      </c>
      <c r="B94" s="8" t="s">
        <v>110</v>
      </c>
      <c r="C94">
        <f>'[7]Cumulative Stats'!C81</f>
        <v>1</v>
      </c>
      <c r="D94">
        <f>'[7]Cumulative Stats'!D81</f>
        <v>16</v>
      </c>
      <c r="E94" s="6">
        <f>'[7]Cumulative Stats'!E81</f>
        <v>16</v>
      </c>
      <c r="F94">
        <f>'[7]Cumulative Stats'!F81</f>
        <v>16</v>
      </c>
      <c r="G94">
        <f>'[7]Cumulative Stats'!G81</f>
        <v>0</v>
      </c>
      <c r="J94" t="str">
        <f>'[6]Cumulative Stats'!A99</f>
        <v>T. Johnson</v>
      </c>
      <c r="K94" s="8" t="s">
        <v>109</v>
      </c>
      <c r="L94">
        <f>'[6]Cumulative Stats'!C99</f>
        <v>23</v>
      </c>
      <c r="M94">
        <f>'[6]Cumulative Stats'!D99</f>
        <v>100</v>
      </c>
      <c r="N94" s="6">
        <f>'[6]Cumulative Stats'!E99</f>
        <v>4.3478260869565215</v>
      </c>
      <c r="O94">
        <f>'[6]Cumulative Stats'!F99</f>
        <v>33</v>
      </c>
      <c r="P94">
        <f>'[6]Cumulative Stats'!G99</f>
        <v>0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'[12]Cumulative Stats'!A79</f>
        <v>Sproles</v>
      </c>
      <c r="B95" s="8" t="s">
        <v>114</v>
      </c>
      <c r="C95">
        <f>'[12]Cumulative Stats'!C79</f>
        <v>6</v>
      </c>
      <c r="D95">
        <f>'[12]Cumulative Stats'!D79</f>
        <v>13</v>
      </c>
      <c r="E95" s="6">
        <f>'[12]Cumulative Stats'!E79</f>
        <v>2.1666666666666665</v>
      </c>
      <c r="F95">
        <f>'[12]Cumulative Stats'!F79</f>
        <v>7</v>
      </c>
      <c r="G95">
        <f>'[12]Cumulative Stats'!G79</f>
        <v>0</v>
      </c>
      <c r="J95" t="str">
        <f>'[14]Cumulative Stats'!A102</f>
        <v>M. Turner</v>
      </c>
      <c r="K95" s="8" t="s">
        <v>116</v>
      </c>
      <c r="L95">
        <f>'[14]Cumulative Stats'!C102</f>
        <v>23</v>
      </c>
      <c r="M95">
        <f>'[14]Cumulative Stats'!D102</f>
        <v>374</v>
      </c>
      <c r="N95" s="6">
        <f>'[14]Cumulative Stats'!E102</f>
        <v>16.260869565217391</v>
      </c>
      <c r="O95">
        <f>'[14]Cumulative Stats'!F102</f>
        <v>80</v>
      </c>
      <c r="P95">
        <f>'[14]Cumulative Stats'!G102</f>
        <v>4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'[7]Cumulative Stats'!A84</f>
        <v>Vitale</v>
      </c>
      <c r="B96" s="8" t="s">
        <v>110</v>
      </c>
      <c r="C96">
        <f>'[7]Cumulative Stats'!C84</f>
        <v>1</v>
      </c>
      <c r="D96">
        <f>'[7]Cumulative Stats'!D84</f>
        <v>12</v>
      </c>
      <c r="E96" s="6">
        <f>'[7]Cumulative Stats'!E84</f>
        <v>12</v>
      </c>
      <c r="F96">
        <f>'[7]Cumulative Stats'!F84</f>
        <v>12</v>
      </c>
      <c r="G96">
        <f>'[7]Cumulative Stats'!G84</f>
        <v>0</v>
      </c>
      <c r="J96" t="str">
        <f>'[11]Cumulative Stats'!A100</f>
        <v>Latimer</v>
      </c>
      <c r="K96" s="8" t="s">
        <v>113</v>
      </c>
      <c r="L96">
        <f>'[11]Cumulative Stats'!C100</f>
        <v>23</v>
      </c>
      <c r="M96">
        <f>'[11]Cumulative Stats'!D100</f>
        <v>327</v>
      </c>
      <c r="N96" s="6">
        <f>'[11]Cumulative Stats'!E100</f>
        <v>14.217391304347826</v>
      </c>
      <c r="O96">
        <f>'[11]Cumulative Stats'!F100</f>
        <v>59</v>
      </c>
      <c r="P96">
        <f>'[11]Cumulative Stats'!G100</f>
        <v>1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'[16]Cumulative Stats'!A81</f>
        <v>McCoy</v>
      </c>
      <c r="B97" s="8" t="s">
        <v>118</v>
      </c>
      <c r="C97">
        <f>'[16]Cumulative Stats'!C81</f>
        <v>3</v>
      </c>
      <c r="D97">
        <f>'[16]Cumulative Stats'!D81</f>
        <v>11</v>
      </c>
      <c r="E97" s="6">
        <f>'[16]Cumulative Stats'!E81</f>
        <v>3.6666666666666665</v>
      </c>
      <c r="F97">
        <f>'[16]Cumulative Stats'!F81</f>
        <v>8</v>
      </c>
      <c r="G97">
        <f>'[16]Cumulative Stats'!G81</f>
        <v>0</v>
      </c>
      <c r="J97" t="str">
        <f>'[12]Cumulative Stats'!A100</f>
        <v>Scott</v>
      </c>
      <c r="K97" s="8" t="s">
        <v>114</v>
      </c>
      <c r="L97">
        <f>'[12]Cumulative Stats'!C100</f>
        <v>23</v>
      </c>
      <c r="M97">
        <f>'[12]Cumulative Stats'!D100</f>
        <v>167</v>
      </c>
      <c r="N97" s="6">
        <f>'[12]Cumulative Stats'!E100</f>
        <v>7.2608695652173916</v>
      </c>
      <c r="O97">
        <f>'[12]Cumulative Stats'!F100</f>
        <v>15</v>
      </c>
      <c r="P97">
        <f>'[12]Cumulative Stats'!G100</f>
        <v>1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'[15]Cumulative Stats'!A82</f>
        <v>Logan</v>
      </c>
      <c r="B98" s="8" t="s">
        <v>117</v>
      </c>
      <c r="C98">
        <f>'[15]Cumulative Stats'!C82</f>
        <v>4</v>
      </c>
      <c r="D98">
        <f>'[15]Cumulative Stats'!D82</f>
        <v>10</v>
      </c>
      <c r="E98" s="6">
        <f>'[15]Cumulative Stats'!E82</f>
        <v>2.5</v>
      </c>
      <c r="F98">
        <f>'[15]Cumulative Stats'!F82</f>
        <v>15</v>
      </c>
      <c r="G98">
        <f>'[15]Cumulative Stats'!G82</f>
        <v>0</v>
      </c>
      <c r="J98" t="str">
        <f>'[1]Cumulative Stats'!A99</f>
        <v>Cooper</v>
      </c>
      <c r="K98" s="8" t="s">
        <v>104</v>
      </c>
      <c r="L98">
        <f>'[1]Cumulative Stats'!C99</f>
        <v>22</v>
      </c>
      <c r="M98">
        <f>'[1]Cumulative Stats'!D99</f>
        <v>267</v>
      </c>
      <c r="N98" s="6">
        <f>'[1]Cumulative Stats'!E99</f>
        <v>12.136363636363637</v>
      </c>
      <c r="O98">
        <f>'[1]Cumulative Stats'!F99</f>
        <v>38</v>
      </c>
      <c r="P98">
        <f>'[1]Cumulative Stats'!G99</f>
        <v>2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'[15]Cumulative Stats'!A80</f>
        <v>Perriman</v>
      </c>
      <c r="B99" s="8" t="s">
        <v>117</v>
      </c>
      <c r="C99">
        <f>'[15]Cumulative Stats'!C80</f>
        <v>2</v>
      </c>
      <c r="D99">
        <f>'[15]Cumulative Stats'!D80</f>
        <v>10</v>
      </c>
      <c r="E99" s="6">
        <f>'[15]Cumulative Stats'!E80</f>
        <v>5</v>
      </c>
      <c r="F99">
        <f>'[15]Cumulative Stats'!F80</f>
        <v>6</v>
      </c>
      <c r="G99">
        <f>'[15]Cumulative Stats'!G80</f>
        <v>1</v>
      </c>
      <c r="J99" t="str">
        <f>'[10]Cumulative Stats'!A99</f>
        <v>J. Hill</v>
      </c>
      <c r="K99" s="8" t="s">
        <v>112</v>
      </c>
      <c r="L99">
        <f>'[10]Cumulative Stats'!C99</f>
        <v>21</v>
      </c>
      <c r="M99">
        <f>'[10]Cumulative Stats'!D99</f>
        <v>105</v>
      </c>
      <c r="N99" s="6">
        <f>'[10]Cumulative Stats'!E99</f>
        <v>5</v>
      </c>
      <c r="O99">
        <f>'[10]Cumulative Stats'!F99</f>
        <v>17</v>
      </c>
      <c r="P99">
        <f>'[10]Cumulative Stats'!G99</f>
        <v>1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'[10]Cumulative Stats'!A81</f>
        <v>Line</v>
      </c>
      <c r="B100" s="8" t="s">
        <v>112</v>
      </c>
      <c r="C100">
        <f>'[10]Cumulative Stats'!C81</f>
        <v>4</v>
      </c>
      <c r="D100">
        <f>'[10]Cumulative Stats'!D81</f>
        <v>9</v>
      </c>
      <c r="E100" s="6">
        <f>'[10]Cumulative Stats'!E81</f>
        <v>2.25</v>
      </c>
      <c r="F100">
        <f>'[10]Cumulative Stats'!F81</f>
        <v>5</v>
      </c>
      <c r="G100">
        <f>'[10]Cumulative Stats'!G81</f>
        <v>0</v>
      </c>
      <c r="J100" t="str">
        <f>'[4]Cumulative Stats'!A97</f>
        <v>Gabriel</v>
      </c>
      <c r="K100" s="8" t="s">
        <v>107</v>
      </c>
      <c r="L100">
        <f>'[4]Cumulative Stats'!C97</f>
        <v>20</v>
      </c>
      <c r="M100">
        <f>'[4]Cumulative Stats'!D97</f>
        <v>198</v>
      </c>
      <c r="N100" s="6">
        <f>'[4]Cumulative Stats'!E97</f>
        <v>9.9</v>
      </c>
      <c r="O100">
        <f>'[4]Cumulative Stats'!F97</f>
        <v>28</v>
      </c>
      <c r="P100">
        <f>'[4]Cumulative Stats'!G97</f>
        <v>0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'[13]Cumulative Stats'!A81</f>
        <v>Kittle</v>
      </c>
      <c r="B101" s="8" t="s">
        <v>115</v>
      </c>
      <c r="C101">
        <f>'[13]Cumulative Stats'!C81</f>
        <v>1</v>
      </c>
      <c r="D101">
        <f>'[13]Cumulative Stats'!D81</f>
        <v>8</v>
      </c>
      <c r="E101" s="6">
        <f>'[13]Cumulative Stats'!E81</f>
        <v>8</v>
      </c>
      <c r="F101">
        <f>'[13]Cumulative Stats'!F81</f>
        <v>8</v>
      </c>
      <c r="G101">
        <f>'[13]Cumulative Stats'!G81</f>
        <v>0</v>
      </c>
      <c r="J101" t="str">
        <f>'[4]Cumulative Stats'!A98</f>
        <v>Montgomery</v>
      </c>
      <c r="K101" s="8" t="s">
        <v>107</v>
      </c>
      <c r="L101">
        <f>'[4]Cumulative Stats'!C98</f>
        <v>20</v>
      </c>
      <c r="M101">
        <f>'[4]Cumulative Stats'!D98</f>
        <v>165</v>
      </c>
      <c r="N101" s="6">
        <f>'[4]Cumulative Stats'!E98</f>
        <v>8.25</v>
      </c>
      <c r="O101">
        <f>'[4]Cumulative Stats'!F98</f>
        <v>24</v>
      </c>
      <c r="P101">
        <f>'[4]Cumulative Stats'!G98</f>
        <v>0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'[14]Cumulative Stats'!A83</f>
        <v>Dissly</v>
      </c>
      <c r="B102" s="8" t="s">
        <v>116</v>
      </c>
      <c r="C102">
        <f>'[14]Cumulative Stats'!C83</f>
        <v>2</v>
      </c>
      <c r="D102">
        <f>'[14]Cumulative Stats'!D83</f>
        <v>8</v>
      </c>
      <c r="E102" s="6">
        <f>'[14]Cumulative Stats'!E83</f>
        <v>4</v>
      </c>
      <c r="F102">
        <f>'[14]Cumulative Stats'!F83</f>
        <v>8</v>
      </c>
      <c r="G102">
        <f>'[14]Cumulative Stats'!G83</f>
        <v>0</v>
      </c>
      <c r="J102" t="str">
        <f>'[1]Cumulative Stats'!A102</f>
        <v>M. Williams</v>
      </c>
      <c r="K102" s="8" t="s">
        <v>104</v>
      </c>
      <c r="L102">
        <f>'[1]Cumulative Stats'!C102</f>
        <v>19</v>
      </c>
      <c r="M102">
        <f>'[1]Cumulative Stats'!D102</f>
        <v>228</v>
      </c>
      <c r="N102" s="6">
        <f>'[1]Cumulative Stats'!E102</f>
        <v>12</v>
      </c>
      <c r="O102">
        <f>'[1]Cumulative Stats'!F102</f>
        <v>34</v>
      </c>
      <c r="P102">
        <f>'[1]Cumulative Stats'!G102</f>
        <v>1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'[7]Cumulative Stats'!A82</f>
        <v>Valdes-Scantling</v>
      </c>
      <c r="B103" s="8" t="s">
        <v>110</v>
      </c>
      <c r="C103">
        <f>'[7]Cumulative Stats'!C82</f>
        <v>2</v>
      </c>
      <c r="D103">
        <f>'[7]Cumulative Stats'!D82</f>
        <v>7</v>
      </c>
      <c r="E103" s="6">
        <f>'[7]Cumulative Stats'!E82</f>
        <v>3.5</v>
      </c>
      <c r="F103">
        <f>'[7]Cumulative Stats'!F82</f>
        <v>14</v>
      </c>
      <c r="G103">
        <f>'[7]Cumulative Stats'!G82</f>
        <v>0</v>
      </c>
      <c r="J103" t="str">
        <f>'[7]Cumulative Stats'!A100</f>
        <v>Valdes-Scantling</v>
      </c>
      <c r="K103" s="8" t="s">
        <v>110</v>
      </c>
      <c r="L103">
        <f>'[7]Cumulative Stats'!C100</f>
        <v>19</v>
      </c>
      <c r="M103">
        <f>'[7]Cumulative Stats'!D100</f>
        <v>240</v>
      </c>
      <c r="N103" s="6">
        <f>'[7]Cumulative Stats'!E100</f>
        <v>12.631578947368421</v>
      </c>
      <c r="O103">
        <f>'[7]Cumulative Stats'!F100</f>
        <v>30</v>
      </c>
      <c r="P103">
        <f>'[7]Cumulative Stats'!G100</f>
        <v>3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'[2]Cumulative Stats'!A80</f>
        <v>Ridley</v>
      </c>
      <c r="B104" s="8" t="s">
        <v>105</v>
      </c>
      <c r="C104">
        <f>'[2]Cumulative Stats'!C80</f>
        <v>4</v>
      </c>
      <c r="D104">
        <f>'[2]Cumulative Stats'!D80</f>
        <v>7</v>
      </c>
      <c r="E104" s="6">
        <f>'[2]Cumulative Stats'!E80</f>
        <v>1.75</v>
      </c>
      <c r="F104">
        <f>'[2]Cumulative Stats'!F80</f>
        <v>12</v>
      </c>
      <c r="G104">
        <f>'[2]Cumulative Stats'!G80</f>
        <v>0</v>
      </c>
      <c r="J104" t="str">
        <f>'[14]Cumulative Stats'!A99</f>
        <v>Dissly</v>
      </c>
      <c r="K104" s="8" t="s">
        <v>116</v>
      </c>
      <c r="L104">
        <f>'[14]Cumulative Stats'!C99</f>
        <v>18</v>
      </c>
      <c r="M104">
        <f>'[14]Cumulative Stats'!D99</f>
        <v>240</v>
      </c>
      <c r="N104" s="6">
        <f>'[14]Cumulative Stats'!E99</f>
        <v>13.333333333333334</v>
      </c>
      <c r="O104">
        <f>'[14]Cumulative Stats'!F99</f>
        <v>38</v>
      </c>
      <c r="P104">
        <f>'[14]Cumulative Stats'!G99</f>
        <v>2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'[14]Cumulative Stats'!A82</f>
        <v>Metclaf</v>
      </c>
      <c r="B105" s="8" t="s">
        <v>116</v>
      </c>
      <c r="C105">
        <f>'[14]Cumulative Stats'!C82</f>
        <v>1</v>
      </c>
      <c r="D105">
        <f>'[14]Cumulative Stats'!D82</f>
        <v>7</v>
      </c>
      <c r="E105" s="6">
        <f>'[14]Cumulative Stats'!E82</f>
        <v>7</v>
      </c>
      <c r="F105">
        <f>'[14]Cumulative Stats'!F82</f>
        <v>7</v>
      </c>
      <c r="G105">
        <f>'[14]Cumulative Stats'!G82</f>
        <v>0</v>
      </c>
      <c r="J105" t="str">
        <f>'[10]Cumulative Stats'!A101</f>
        <v>T. Smith</v>
      </c>
      <c r="K105" s="8" t="s">
        <v>112</v>
      </c>
      <c r="L105">
        <f>'[10]Cumulative Stats'!C101</f>
        <v>18</v>
      </c>
      <c r="M105">
        <f>'[10]Cumulative Stats'!D101</f>
        <v>239</v>
      </c>
      <c r="N105" s="6">
        <f>'[10]Cumulative Stats'!E101</f>
        <v>13.277777777777779</v>
      </c>
      <c r="O105">
        <f>'[10]Cumulative Stats'!F101</f>
        <v>44</v>
      </c>
      <c r="P105">
        <f>'[10]Cumulative Stats'!G101</f>
        <v>3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'[16]Cumulative Stats'!A82</f>
        <v>Keenum</v>
      </c>
      <c r="B106" s="8" t="s">
        <v>118</v>
      </c>
      <c r="C106">
        <f>'[16]Cumulative Stats'!C82</f>
        <v>20</v>
      </c>
      <c r="D106">
        <f>'[16]Cumulative Stats'!D82</f>
        <v>5</v>
      </c>
      <c r="E106" s="6">
        <f>'[16]Cumulative Stats'!E82</f>
        <v>0.25</v>
      </c>
      <c r="F106">
        <f>'[16]Cumulative Stats'!F82</f>
        <v>10</v>
      </c>
      <c r="G106">
        <f>'[16]Cumulative Stats'!G82</f>
        <v>1</v>
      </c>
      <c r="J106" t="str">
        <f>'[12]Cumulative Stats'!A105</f>
        <v>Perkins</v>
      </c>
      <c r="K106" s="8" t="s">
        <v>114</v>
      </c>
      <c r="L106">
        <f>'[12]Cumulative Stats'!C105</f>
        <v>17</v>
      </c>
      <c r="M106">
        <f>'[12]Cumulative Stats'!D105</f>
        <v>167</v>
      </c>
      <c r="N106" s="6">
        <f>'[12]Cumulative Stats'!E105</f>
        <v>9.8235294117647065</v>
      </c>
      <c r="O106">
        <f>'[12]Cumulative Stats'!F105</f>
        <v>28</v>
      </c>
      <c r="P106">
        <f>'[12]Cumulative Stats'!G105</f>
        <v>0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'[6]Cumulative Stats'!A80</f>
        <v>Stafford</v>
      </c>
      <c r="B107" s="8" t="s">
        <v>109</v>
      </c>
      <c r="C107">
        <f>'[6]Cumulative Stats'!C80</f>
        <v>17</v>
      </c>
      <c r="D107">
        <f>'[6]Cumulative Stats'!D80</f>
        <v>4</v>
      </c>
      <c r="E107" s="6">
        <f>'[6]Cumulative Stats'!E80</f>
        <v>0.23529411764705882</v>
      </c>
      <c r="F107">
        <f>'[6]Cumulative Stats'!F80</f>
        <v>7</v>
      </c>
      <c r="G107">
        <f>'[6]Cumulative Stats'!G80</f>
        <v>0</v>
      </c>
      <c r="J107" t="str">
        <f>'[6]Cumulative Stats'!A100</f>
        <v>Thomas</v>
      </c>
      <c r="K107" s="8" t="s">
        <v>109</v>
      </c>
      <c r="L107">
        <f>'[6]Cumulative Stats'!C100</f>
        <v>16</v>
      </c>
      <c r="M107">
        <f>'[6]Cumulative Stats'!D100</f>
        <v>105</v>
      </c>
      <c r="N107" s="6">
        <f>'[6]Cumulative Stats'!E100</f>
        <v>6.5625</v>
      </c>
      <c r="O107">
        <f>'[6]Cumulative Stats'!F100</f>
        <v>33</v>
      </c>
      <c r="P107">
        <f>'[6]Cumulative Stats'!G100</f>
        <v>0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'[2]Cumulative Stats'!A82</f>
        <v>Gage</v>
      </c>
      <c r="B108" s="8" t="s">
        <v>105</v>
      </c>
      <c r="C108">
        <f>'[2]Cumulative Stats'!C82</f>
        <v>4</v>
      </c>
      <c r="D108">
        <f>'[2]Cumulative Stats'!D82</f>
        <v>4</v>
      </c>
      <c r="E108" s="6">
        <f>'[2]Cumulative Stats'!E82</f>
        <v>1</v>
      </c>
      <c r="F108">
        <f>'[2]Cumulative Stats'!F82</f>
        <v>3</v>
      </c>
      <c r="G108">
        <f>'[2]Cumulative Stats'!G82</f>
        <v>0</v>
      </c>
      <c r="J108" t="str">
        <f>'[14]Cumulative Stats'!A104</f>
        <v>Prosise</v>
      </c>
      <c r="K108" s="8" t="s">
        <v>116</v>
      </c>
      <c r="L108">
        <f>'[14]Cumulative Stats'!C104</f>
        <v>16</v>
      </c>
      <c r="M108">
        <f>'[14]Cumulative Stats'!D104</f>
        <v>148</v>
      </c>
      <c r="N108" s="6">
        <f>'[14]Cumulative Stats'!E104</f>
        <v>9.25</v>
      </c>
      <c r="O108">
        <f>'[14]Cumulative Stats'!F104</f>
        <v>34</v>
      </c>
      <c r="P108">
        <f>'[14]Cumulative Stats'!G104</f>
        <v>1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'[4]Cumulative Stats'!A80</f>
        <v>Gabriel</v>
      </c>
      <c r="B109" s="8" t="s">
        <v>107</v>
      </c>
      <c r="C109">
        <f>'[4]Cumulative Stats'!C80</f>
        <v>2</v>
      </c>
      <c r="D109">
        <f>'[4]Cumulative Stats'!D80</f>
        <v>4</v>
      </c>
      <c r="E109" s="6">
        <f>'[4]Cumulative Stats'!E80</f>
        <v>2</v>
      </c>
      <c r="F109">
        <f>'[4]Cumulative Stats'!F80</f>
        <v>4</v>
      </c>
      <c r="G109">
        <f>'[4]Cumulative Stats'!G80</f>
        <v>0</v>
      </c>
      <c r="J109" t="str">
        <f>'[7]Cumulative Stats'!A103</f>
        <v>Tonyan</v>
      </c>
      <c r="K109" s="8" t="s">
        <v>110</v>
      </c>
      <c r="L109">
        <f>'[7]Cumulative Stats'!C103</f>
        <v>16</v>
      </c>
      <c r="M109">
        <f>'[7]Cumulative Stats'!D103</f>
        <v>128</v>
      </c>
      <c r="N109" s="6">
        <f>'[7]Cumulative Stats'!E103</f>
        <v>8</v>
      </c>
      <c r="O109">
        <f>'[7]Cumulative Stats'!F103</f>
        <v>17</v>
      </c>
      <c r="P109">
        <f>'[7]Cumulative Stats'!G103</f>
        <v>0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'[14]Cumulative Stats'!A84</f>
        <v>Lockett</v>
      </c>
      <c r="B110" s="8" t="s">
        <v>116</v>
      </c>
      <c r="C110">
        <f>'[14]Cumulative Stats'!C84</f>
        <v>4</v>
      </c>
      <c r="D110">
        <f>'[14]Cumulative Stats'!D84</f>
        <v>3</v>
      </c>
      <c r="E110" s="6">
        <f>'[14]Cumulative Stats'!E84</f>
        <v>0.75</v>
      </c>
      <c r="F110">
        <f>'[14]Cumulative Stats'!F84</f>
        <v>4</v>
      </c>
      <c r="G110">
        <f>'[14]Cumulative Stats'!G84</f>
        <v>0</v>
      </c>
      <c r="J110" t="str">
        <f>'[7]Cumulative Stats'!A102</f>
        <v>Kumerow</v>
      </c>
      <c r="K110" s="8" t="s">
        <v>110</v>
      </c>
      <c r="L110">
        <f>'[7]Cumulative Stats'!C102</f>
        <v>16</v>
      </c>
      <c r="M110">
        <f>'[7]Cumulative Stats'!D102</f>
        <v>312</v>
      </c>
      <c r="N110" s="6">
        <f>'[7]Cumulative Stats'!E102</f>
        <v>19.5</v>
      </c>
      <c r="O110">
        <f>'[7]Cumulative Stats'!F102</f>
        <v>49</v>
      </c>
      <c r="P110">
        <f>'[7]Cumulative Stats'!G102</f>
        <v>2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'[3]Cumulative Stats'!A83</f>
        <v>Scarlett</v>
      </c>
      <c r="B111" s="8" t="s">
        <v>106</v>
      </c>
      <c r="C111">
        <f>'[3]Cumulative Stats'!C83</f>
        <v>3</v>
      </c>
      <c r="D111">
        <f>'[3]Cumulative Stats'!D83</f>
        <v>3</v>
      </c>
      <c r="E111" s="6">
        <f>'[3]Cumulative Stats'!E83</f>
        <v>1</v>
      </c>
      <c r="F111">
        <f>'[3]Cumulative Stats'!F83</f>
        <v>3</v>
      </c>
      <c r="G111">
        <f>'[3]Cumulative Stats'!G83</f>
        <v>0</v>
      </c>
      <c r="J111" t="str">
        <f>'[1]Cumulative Stats'!A103</f>
        <v>Edmonds</v>
      </c>
      <c r="K111" s="8" t="s">
        <v>104</v>
      </c>
      <c r="L111">
        <f>'[1]Cumulative Stats'!C103</f>
        <v>16</v>
      </c>
      <c r="M111">
        <f>'[1]Cumulative Stats'!D103</f>
        <v>216</v>
      </c>
      <c r="N111" s="6">
        <f>'[1]Cumulative Stats'!E103</f>
        <v>13.5</v>
      </c>
      <c r="O111">
        <f>'[1]Cumulative Stats'!F103</f>
        <v>37</v>
      </c>
      <c r="P111">
        <f>'[1]Cumulative Stats'!G103</f>
        <v>0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'[11]Cumulative Stats'!A83</f>
        <v>Tate</v>
      </c>
      <c r="B112" s="8" t="s">
        <v>113</v>
      </c>
      <c r="C112">
        <f>'[11]Cumulative Stats'!C83</f>
        <v>1</v>
      </c>
      <c r="D112">
        <f>'[11]Cumulative Stats'!D83</f>
        <v>2</v>
      </c>
      <c r="E112" s="6">
        <f>'[11]Cumulative Stats'!E83</f>
        <v>2</v>
      </c>
      <c r="F112">
        <f>'[11]Cumulative Stats'!F83</f>
        <v>2</v>
      </c>
      <c r="G112">
        <f>'[11]Cumulative Stats'!G83</f>
        <v>0</v>
      </c>
      <c r="J112" t="str">
        <f>'[9]Cumulative Stats'!A101</f>
        <v>Abdullah</v>
      </c>
      <c r="K112" s="8" t="s">
        <v>111</v>
      </c>
      <c r="L112">
        <f>'[9]Cumulative Stats'!C101</f>
        <v>16</v>
      </c>
      <c r="M112">
        <f>'[9]Cumulative Stats'!D101</f>
        <v>105</v>
      </c>
      <c r="N112" s="6">
        <f>'[9]Cumulative Stats'!E101</f>
        <v>6.5625</v>
      </c>
      <c r="O112">
        <f>'[9]Cumulative Stats'!F101</f>
        <v>19</v>
      </c>
      <c r="P112">
        <f>'[9]Cumulative Stats'!G101</f>
        <v>2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'[9]Cumulative Stats'!A83</f>
        <v>Thielen</v>
      </c>
      <c r="B113" s="8" t="s">
        <v>111</v>
      </c>
      <c r="C113">
        <f>'[9]Cumulative Stats'!C83</f>
        <v>4</v>
      </c>
      <c r="D113">
        <f>'[9]Cumulative Stats'!D83</f>
        <v>2</v>
      </c>
      <c r="E113" s="6">
        <f>'[9]Cumulative Stats'!E83</f>
        <v>0.5</v>
      </c>
      <c r="F113">
        <f>'[9]Cumulative Stats'!F83</f>
        <v>2</v>
      </c>
      <c r="G113">
        <f>'[9]Cumulative Stats'!G83</f>
        <v>0</v>
      </c>
      <c r="J113" t="str">
        <f>'[13]Cumulative Stats'!A104</f>
        <v>Pettis</v>
      </c>
      <c r="K113" s="8" t="s">
        <v>115</v>
      </c>
      <c r="L113">
        <f>'[13]Cumulative Stats'!C104</f>
        <v>15</v>
      </c>
      <c r="M113">
        <f>'[13]Cumulative Stats'!D104</f>
        <v>170</v>
      </c>
      <c r="N113" s="6">
        <f>'[13]Cumulative Stats'!E104</f>
        <v>11.333333333333334</v>
      </c>
      <c r="O113">
        <f>'[13]Cumulative Stats'!F104</f>
        <v>37</v>
      </c>
      <c r="P113">
        <f>'[13]Cumulative Stats'!G104</f>
        <v>0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'[13]Cumulative Stats'!A83</f>
        <v>Juszczyk</v>
      </c>
      <c r="B114" s="8" t="s">
        <v>115</v>
      </c>
      <c r="C114">
        <f>'[13]Cumulative Stats'!C83</f>
        <v>4</v>
      </c>
      <c r="D114">
        <f>'[13]Cumulative Stats'!D83</f>
        <v>2</v>
      </c>
      <c r="E114" s="6">
        <f>'[13]Cumulative Stats'!E83</f>
        <v>0.5</v>
      </c>
      <c r="F114">
        <f>'[13]Cumulative Stats'!F83</f>
        <v>2</v>
      </c>
      <c r="G114">
        <f>'[13]Cumulative Stats'!G83</f>
        <v>0</v>
      </c>
      <c r="J114" t="str">
        <f>'[7]Cumulative Stats'!A101</f>
        <v>Lewis</v>
      </c>
      <c r="K114" s="8" t="s">
        <v>110</v>
      </c>
      <c r="L114">
        <f>'[7]Cumulative Stats'!C101</f>
        <v>15</v>
      </c>
      <c r="M114">
        <f>'[7]Cumulative Stats'!D101</f>
        <v>148</v>
      </c>
      <c r="N114" s="6">
        <f>'[7]Cumulative Stats'!E101</f>
        <v>9.8666666666666671</v>
      </c>
      <c r="O114">
        <f>'[7]Cumulative Stats'!F101</f>
        <v>38</v>
      </c>
      <c r="P114">
        <f>'[7]Cumulative Stats'!G101</f>
        <v>0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'[1]Cumulative Stats'!A84</f>
        <v>Cooper</v>
      </c>
      <c r="B115" s="8" t="s">
        <v>104</v>
      </c>
      <c r="C115">
        <f>'[1]Cumulative Stats'!C84</f>
        <v>1</v>
      </c>
      <c r="D115">
        <f>'[1]Cumulative Stats'!D84</f>
        <v>1</v>
      </c>
      <c r="E115" s="6">
        <f>'[1]Cumulative Stats'!E84</f>
        <v>1</v>
      </c>
      <c r="F115">
        <f>'[1]Cumulative Stats'!F84</f>
        <v>1</v>
      </c>
      <c r="G115">
        <f>'[1]Cumulative Stats'!G84</f>
        <v>0</v>
      </c>
      <c r="J115" t="str">
        <f>'[6]Cumulative Stats'!A101</f>
        <v>James</v>
      </c>
      <c r="K115" s="8" t="s">
        <v>109</v>
      </c>
      <c r="L115">
        <f>'[6]Cumulative Stats'!C101</f>
        <v>15</v>
      </c>
      <c r="M115">
        <f>'[6]Cumulative Stats'!D101</f>
        <v>102</v>
      </c>
      <c r="N115" s="6">
        <f>'[6]Cumulative Stats'!E101</f>
        <v>6.8</v>
      </c>
      <c r="O115">
        <f>'[6]Cumulative Stats'!F101</f>
        <v>32</v>
      </c>
      <c r="P115">
        <f>'[6]Cumulative Stats'!G101</f>
        <v>1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'[11]Cumulative Stats'!A84</f>
        <v>Engram</v>
      </c>
      <c r="B116" s="8" t="s">
        <v>113</v>
      </c>
      <c r="C116">
        <f>'[11]Cumulative Stats'!C84</f>
        <v>2</v>
      </c>
      <c r="D116">
        <f>'[11]Cumulative Stats'!D84</f>
        <v>1</v>
      </c>
      <c r="E116" s="6">
        <f>'[11]Cumulative Stats'!E84</f>
        <v>0.5</v>
      </c>
      <c r="F116">
        <f>'[11]Cumulative Stats'!F84</f>
        <v>1</v>
      </c>
      <c r="G116">
        <f>'[11]Cumulative Stats'!G84</f>
        <v>0</v>
      </c>
      <c r="J116" t="str">
        <f>'[14]Cumulative Stats'!A101</f>
        <v>J. Brown</v>
      </c>
      <c r="K116" s="8" t="s">
        <v>116</v>
      </c>
      <c r="L116">
        <f>'[14]Cumulative Stats'!C101</f>
        <v>15</v>
      </c>
      <c r="M116">
        <f>'[14]Cumulative Stats'!D101</f>
        <v>195</v>
      </c>
      <c r="N116" s="6">
        <f>'[14]Cumulative Stats'!E101</f>
        <v>13</v>
      </c>
      <c r="O116">
        <f>'[14]Cumulative Stats'!F101</f>
        <v>48</v>
      </c>
      <c r="P116">
        <f>'[14]Cumulative Stats'!G101</f>
        <v>0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'[7]Cumulative Stats'!A80</f>
        <v>D. Williams</v>
      </c>
      <c r="B117" s="8" t="s">
        <v>110</v>
      </c>
      <c r="C117">
        <f>'[7]Cumulative Stats'!C80</f>
        <v>2</v>
      </c>
      <c r="D117">
        <f>'[7]Cumulative Stats'!D80</f>
        <v>0</v>
      </c>
      <c r="E117" s="6">
        <f>'[7]Cumulative Stats'!E80</f>
        <v>0</v>
      </c>
      <c r="F117">
        <f>'[7]Cumulative Stats'!F80</f>
        <v>1</v>
      </c>
      <c r="G117">
        <f>'[7]Cumulative Stats'!G80</f>
        <v>0</v>
      </c>
      <c r="J117" t="str">
        <f>'[2]Cumulative Stats'!A101</f>
        <v>Blake</v>
      </c>
      <c r="K117" s="8" t="s">
        <v>105</v>
      </c>
      <c r="L117">
        <f>'[2]Cumulative Stats'!C101</f>
        <v>15</v>
      </c>
      <c r="M117">
        <f>'[2]Cumulative Stats'!D101</f>
        <v>116</v>
      </c>
      <c r="N117" s="6">
        <f>'[2]Cumulative Stats'!E101</f>
        <v>7.7333333333333334</v>
      </c>
      <c r="O117">
        <f>'[2]Cumulative Stats'!F101</f>
        <v>38</v>
      </c>
      <c r="P117">
        <f>'[2]Cumulative Stats'!G101</f>
        <v>0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'[1]Cumulative Stats'!A80</f>
        <v>Hundley</v>
      </c>
      <c r="B118" s="8" t="s">
        <v>104</v>
      </c>
      <c r="C118">
        <f>'[1]Cumulative Stats'!C80</f>
        <v>0</v>
      </c>
      <c r="D118">
        <f>'[1]Cumulative Stats'!D80</f>
        <v>0</v>
      </c>
      <c r="E118" s="6" t="e">
        <f>'[1]Cumulative Stats'!E80</f>
        <v>#DIV/0!</v>
      </c>
      <c r="F118">
        <f>'[1]Cumulative Stats'!F80</f>
        <v>0</v>
      </c>
      <c r="G118">
        <f>'[1]Cumulative Stats'!G80</f>
        <v>0</v>
      </c>
      <c r="J118" t="str">
        <f>'[15]Cumulative Stats'!A102</f>
        <v>Watson</v>
      </c>
      <c r="K118" s="8" t="s">
        <v>117</v>
      </c>
      <c r="L118">
        <f>'[15]Cumulative Stats'!C102</f>
        <v>15</v>
      </c>
      <c r="M118">
        <f>'[15]Cumulative Stats'!D102</f>
        <v>183</v>
      </c>
      <c r="N118" s="6">
        <f>'[15]Cumulative Stats'!E102</f>
        <v>12.2</v>
      </c>
      <c r="O118">
        <f>'[15]Cumulative Stats'!F102</f>
        <v>20</v>
      </c>
      <c r="P118">
        <f>'[15]Cumulative Stats'!G102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'[1]Cumulative Stats'!A82</f>
        <v>Morris</v>
      </c>
      <c r="B119" s="8" t="s">
        <v>104</v>
      </c>
      <c r="C119">
        <f>'[1]Cumulative Stats'!C82</f>
        <v>0</v>
      </c>
      <c r="D119">
        <f>'[1]Cumulative Stats'!D82</f>
        <v>0</v>
      </c>
      <c r="E119" s="6" t="e">
        <f>'[1]Cumulative Stats'!E82</f>
        <v>#DIV/0!</v>
      </c>
      <c r="F119">
        <f>'[1]Cumulative Stats'!F82</f>
        <v>0</v>
      </c>
      <c r="G119">
        <f>'[1]Cumulative Stats'!G82</f>
        <v>0</v>
      </c>
      <c r="J119" t="str">
        <f>'[16]Cumulative Stats'!A101</f>
        <v>Peterson</v>
      </c>
      <c r="K119" s="8" t="s">
        <v>118</v>
      </c>
      <c r="L119">
        <f>'[16]Cumulative Stats'!C101</f>
        <v>14</v>
      </c>
      <c r="M119">
        <f>'[16]Cumulative Stats'!D101</f>
        <v>156</v>
      </c>
      <c r="N119" s="6">
        <f>'[16]Cumulative Stats'!E101</f>
        <v>11.142857142857142</v>
      </c>
      <c r="O119">
        <f>'[16]Cumulative Stats'!F101</f>
        <v>37</v>
      </c>
      <c r="P119">
        <f>'[16]Cumulative Stats'!G101</f>
        <v>0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'[1]Cumulative Stats'!A83</f>
        <v>K. Johnson</v>
      </c>
      <c r="B120" s="8" t="s">
        <v>104</v>
      </c>
      <c r="C120">
        <f>'[1]Cumulative Stats'!C83</f>
        <v>0</v>
      </c>
      <c r="D120">
        <f>'[1]Cumulative Stats'!D83</f>
        <v>0</v>
      </c>
      <c r="E120" s="6" t="e">
        <f>'[1]Cumulative Stats'!E83</f>
        <v>#DIV/0!</v>
      </c>
      <c r="F120">
        <f>'[1]Cumulative Stats'!F83</f>
        <v>0</v>
      </c>
      <c r="G120">
        <f>'[1]Cumulative Stats'!G83</f>
        <v>0</v>
      </c>
      <c r="J120" t="str">
        <f>'[9]Cumulative Stats'!A100</f>
        <v>Ham</v>
      </c>
      <c r="K120" s="8" t="s">
        <v>111</v>
      </c>
      <c r="L120">
        <f>'[9]Cumulative Stats'!C100</f>
        <v>14</v>
      </c>
      <c r="M120">
        <f>'[9]Cumulative Stats'!D100</f>
        <v>161</v>
      </c>
      <c r="N120" s="6">
        <f>'[9]Cumulative Stats'!E100</f>
        <v>11.5</v>
      </c>
      <c r="O120">
        <f>'[9]Cumulative Stats'!F100</f>
        <v>36</v>
      </c>
      <c r="P120">
        <f>'[9]Cumulative Stats'!G100</f>
        <v>1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'[1]Cumulative Stats'!A85</f>
        <v>Zenner</v>
      </c>
      <c r="B121" s="8" t="s">
        <v>104</v>
      </c>
      <c r="C121">
        <f>'[1]Cumulative Stats'!C85</f>
        <v>0</v>
      </c>
      <c r="D121">
        <f>'[1]Cumulative Stats'!D85</f>
        <v>0</v>
      </c>
      <c r="E121" s="6" t="e">
        <f>'[1]Cumulative Stats'!E85</f>
        <v>#DIV/0!</v>
      </c>
      <c r="F121">
        <f>'[1]Cumulative Stats'!F85</f>
        <v>0</v>
      </c>
      <c r="G121">
        <f>'[1]Cumulative Stats'!G85</f>
        <v>0</v>
      </c>
      <c r="J121" t="str">
        <f>'[11]Cumulative Stats'!A102</f>
        <v>Ellison</v>
      </c>
      <c r="K121" s="8" t="s">
        <v>113</v>
      </c>
      <c r="L121">
        <f>'[11]Cumulative Stats'!C102</f>
        <v>13</v>
      </c>
      <c r="M121">
        <f>'[11]Cumulative Stats'!D102</f>
        <v>146</v>
      </c>
      <c r="N121" s="6">
        <f>'[11]Cumulative Stats'!E102</f>
        <v>11.23076923076923</v>
      </c>
      <c r="O121">
        <f>'[11]Cumulative Stats'!F102</f>
        <v>37</v>
      </c>
      <c r="P121">
        <f>'[11]Cumulative Stats'!G102</f>
        <v>2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'[2]Cumulative Stats'!A86</f>
        <v>Schaub</v>
      </c>
      <c r="B122" s="8" t="s">
        <v>105</v>
      </c>
      <c r="C122">
        <f>'[2]Cumulative Stats'!C86</f>
        <v>3</v>
      </c>
      <c r="D122">
        <f>'[2]Cumulative Stats'!D86</f>
        <v>0</v>
      </c>
      <c r="E122" s="6">
        <f>'[2]Cumulative Stats'!E86</f>
        <v>0</v>
      </c>
      <c r="F122">
        <f>'[2]Cumulative Stats'!F86</f>
        <v>0</v>
      </c>
      <c r="G122">
        <f>'[2]Cumulative Stats'!G86</f>
        <v>0</v>
      </c>
      <c r="J122" t="str">
        <f>'[1]Cumulative Stats'!A101</f>
        <v>Clay</v>
      </c>
      <c r="K122" s="8" t="s">
        <v>104</v>
      </c>
      <c r="L122">
        <f>'[1]Cumulative Stats'!C101</f>
        <v>13</v>
      </c>
      <c r="M122">
        <f>'[1]Cumulative Stats'!D101</f>
        <v>122</v>
      </c>
      <c r="N122" s="6">
        <f>'[1]Cumulative Stats'!E101</f>
        <v>9.384615384615385</v>
      </c>
      <c r="O122">
        <f>'[1]Cumulative Stats'!F101</f>
        <v>23</v>
      </c>
      <c r="P122">
        <f>'[1]Cumulative Stats'!G101</f>
        <v>0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'[3]Cumulative Stats'!A79</f>
        <v>Moore</v>
      </c>
      <c r="B123" s="8" t="s">
        <v>106</v>
      </c>
      <c r="C123">
        <f>'[3]Cumulative Stats'!C79</f>
        <v>0</v>
      </c>
      <c r="D123">
        <f>'[3]Cumulative Stats'!D79</f>
        <v>0</v>
      </c>
      <c r="E123" s="6" t="e">
        <f>'[3]Cumulative Stats'!E79</f>
        <v>#DIV/0!</v>
      </c>
      <c r="F123">
        <f>'[3]Cumulative Stats'!F79</f>
        <v>0</v>
      </c>
      <c r="G123">
        <f>'[3]Cumulative Stats'!G79</f>
        <v>0</v>
      </c>
      <c r="J123" t="str">
        <f>'[15]Cumulative Stats'!A101</f>
        <v>Barber</v>
      </c>
      <c r="K123" s="8" t="s">
        <v>117</v>
      </c>
      <c r="L123">
        <f>'[15]Cumulative Stats'!C101</f>
        <v>13</v>
      </c>
      <c r="M123">
        <f>'[15]Cumulative Stats'!D101</f>
        <v>115</v>
      </c>
      <c r="N123" s="6">
        <f>'[15]Cumulative Stats'!E101</f>
        <v>8.8461538461538467</v>
      </c>
      <c r="O123">
        <f>'[15]Cumulative Stats'!F101</f>
        <v>35</v>
      </c>
      <c r="P123">
        <f>'[15]Cumulative Stats'!G101</f>
        <v>1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'[3]Cumulative Stats'!A80</f>
        <v>Davis</v>
      </c>
      <c r="B124" s="8" t="s">
        <v>106</v>
      </c>
      <c r="C124">
        <f>'[3]Cumulative Stats'!C80</f>
        <v>1</v>
      </c>
      <c r="D124">
        <f>'[3]Cumulative Stats'!D80</f>
        <v>0</v>
      </c>
      <c r="E124" s="6">
        <f>'[3]Cumulative Stats'!E80</f>
        <v>0</v>
      </c>
      <c r="F124">
        <f>'[3]Cumulative Stats'!F80</f>
        <v>0</v>
      </c>
      <c r="G124">
        <f>'[3]Cumulative Stats'!G80</f>
        <v>0</v>
      </c>
      <c r="J124" t="str">
        <f>'[12]Cumulative Stats'!A103</f>
        <v>J. Howard</v>
      </c>
      <c r="K124" s="8" t="s">
        <v>114</v>
      </c>
      <c r="L124">
        <f>'[12]Cumulative Stats'!C103</f>
        <v>13</v>
      </c>
      <c r="M124">
        <f>'[12]Cumulative Stats'!D103</f>
        <v>84</v>
      </c>
      <c r="N124" s="6">
        <f>'[12]Cumulative Stats'!E103</f>
        <v>6.4615384615384617</v>
      </c>
      <c r="O124">
        <f>'[12]Cumulative Stats'!F103</f>
        <v>16</v>
      </c>
      <c r="P124">
        <f>'[12]Cumulative Stats'!G103</f>
        <v>0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'[3]Cumulative Stats'!A84</f>
        <v>Jones</v>
      </c>
      <c r="B125" s="8" t="s">
        <v>106</v>
      </c>
      <c r="C125">
        <f>'[3]Cumulative Stats'!C84</f>
        <v>0</v>
      </c>
      <c r="D125">
        <f>'[3]Cumulative Stats'!D84</f>
        <v>0</v>
      </c>
      <c r="E125" s="6" t="e">
        <f>'[3]Cumulative Stats'!E84</f>
        <v>#DIV/0!</v>
      </c>
      <c r="F125">
        <f>'[3]Cumulative Stats'!F84</f>
        <v>0</v>
      </c>
      <c r="G125">
        <f>'[3]Cumulative Stats'!G84</f>
        <v>0</v>
      </c>
      <c r="J125" t="str">
        <f>'[14]Cumulative Stats'!A103</f>
        <v>Homer</v>
      </c>
      <c r="K125" s="8" t="s">
        <v>116</v>
      </c>
      <c r="L125">
        <f>'[14]Cumulative Stats'!C103</f>
        <v>13</v>
      </c>
      <c r="M125">
        <f>'[14]Cumulative Stats'!D103</f>
        <v>120</v>
      </c>
      <c r="N125" s="6">
        <f>'[14]Cumulative Stats'!E103</f>
        <v>9.2307692307692299</v>
      </c>
      <c r="O125">
        <f>'[14]Cumulative Stats'!F103</f>
        <v>36</v>
      </c>
      <c r="P125">
        <f>'[14]Cumulative Stats'!G103</f>
        <v>2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'[3]Cumulative Stats'!A85</f>
        <v>Newton</v>
      </c>
      <c r="B126" s="8" t="s">
        <v>106</v>
      </c>
      <c r="C126">
        <f>'[3]Cumulative Stats'!C85</f>
        <v>6</v>
      </c>
      <c r="D126">
        <f>'[3]Cumulative Stats'!D85</f>
        <v>0</v>
      </c>
      <c r="E126" s="6">
        <f>'[3]Cumulative Stats'!E85</f>
        <v>0</v>
      </c>
      <c r="F126">
        <f>'[3]Cumulative Stats'!F85</f>
        <v>1</v>
      </c>
      <c r="G126">
        <f>'[3]Cumulative Stats'!G85</f>
        <v>0</v>
      </c>
      <c r="J126" t="str">
        <f>'[13]Cumulative Stats'!A103</f>
        <v>Goodwin</v>
      </c>
      <c r="K126" s="8" t="s">
        <v>115</v>
      </c>
      <c r="L126">
        <f>'[13]Cumulative Stats'!C103</f>
        <v>12</v>
      </c>
      <c r="M126">
        <f>'[13]Cumulative Stats'!D103</f>
        <v>119</v>
      </c>
      <c r="N126" s="6">
        <f>'[13]Cumulative Stats'!E103</f>
        <v>9.9166666666666661</v>
      </c>
      <c r="O126">
        <f>'[13]Cumulative Stats'!F103</f>
        <v>24</v>
      </c>
      <c r="P126">
        <f>'[13]Cumulative Stats'!G103</f>
        <v>1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'[3]Cumulative Stats'!A86</f>
        <v>Wright</v>
      </c>
      <c r="B127" s="8" t="s">
        <v>106</v>
      </c>
      <c r="C127">
        <f>'[3]Cumulative Stats'!C86</f>
        <v>0</v>
      </c>
      <c r="D127">
        <f>'[3]Cumulative Stats'!D86</f>
        <v>0</v>
      </c>
      <c r="E127" s="6" t="e">
        <f>'[3]Cumulative Stats'!E86</f>
        <v>#DIV/0!</v>
      </c>
      <c r="F127">
        <f>'[3]Cumulative Stats'!F86</f>
        <v>0</v>
      </c>
      <c r="G127">
        <f>'[3]Cumulative Stats'!G86</f>
        <v>0</v>
      </c>
      <c r="J127" t="str">
        <f>'[14]Cumulative Stats'!A100</f>
        <v>Moore</v>
      </c>
      <c r="K127" s="8" t="s">
        <v>116</v>
      </c>
      <c r="L127">
        <f>'[14]Cumulative Stats'!C100</f>
        <v>12</v>
      </c>
      <c r="M127">
        <f>'[14]Cumulative Stats'!D100</f>
        <v>219</v>
      </c>
      <c r="N127" s="6">
        <f>'[14]Cumulative Stats'!E100</f>
        <v>18.25</v>
      </c>
      <c r="O127">
        <f>'[14]Cumulative Stats'!F100</f>
        <v>56</v>
      </c>
      <c r="P127">
        <f>'[14]Cumulative Stats'!G100</f>
        <v>1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'[4]Cumulative Stats'!A79</f>
        <v>M. Davis</v>
      </c>
      <c r="B128" s="8" t="s">
        <v>107</v>
      </c>
      <c r="C128">
        <f>'[4]Cumulative Stats'!C79</f>
        <v>0</v>
      </c>
      <c r="D128">
        <f>'[4]Cumulative Stats'!D79</f>
        <v>0</v>
      </c>
      <c r="E128" s="6" t="e">
        <f>'[4]Cumulative Stats'!E79</f>
        <v>#DIV/0!</v>
      </c>
      <c r="F128">
        <f>'[4]Cumulative Stats'!F79</f>
        <v>0</v>
      </c>
      <c r="G128">
        <f>'[4]Cumulative Stats'!G79</f>
        <v>0</v>
      </c>
      <c r="J128" t="str">
        <f>'[12]Cumulative Stats'!A101</f>
        <v>Arcega-Whiteside</v>
      </c>
      <c r="K128" s="8" t="s">
        <v>114</v>
      </c>
      <c r="L128">
        <f>'[12]Cumulative Stats'!C101</f>
        <v>12</v>
      </c>
      <c r="M128">
        <f>'[12]Cumulative Stats'!D101</f>
        <v>109</v>
      </c>
      <c r="N128" s="6">
        <f>'[12]Cumulative Stats'!E101</f>
        <v>9.0833333333333339</v>
      </c>
      <c r="O128">
        <f>'[12]Cumulative Stats'!F101</f>
        <v>20</v>
      </c>
      <c r="P128">
        <f>'[12]Cumulative Stats'!G101</f>
        <v>0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'[4]Cumulative Stats'!A81</f>
        <v>Nall</v>
      </c>
      <c r="B129" s="8" t="s">
        <v>107</v>
      </c>
      <c r="C129">
        <f>'[4]Cumulative Stats'!C81</f>
        <v>0</v>
      </c>
      <c r="D129">
        <f>'[4]Cumulative Stats'!D81</f>
        <v>0</v>
      </c>
      <c r="E129" s="6" t="e">
        <f>'[4]Cumulative Stats'!E81</f>
        <v>#DIV/0!</v>
      </c>
      <c r="F129">
        <f>'[4]Cumulative Stats'!F81</f>
        <v>0</v>
      </c>
      <c r="G129">
        <f>'[4]Cumulative Stats'!G81</f>
        <v>0</v>
      </c>
      <c r="J129" t="str">
        <f>'[3]Cumulative Stats'!A99</f>
        <v>Thomas</v>
      </c>
      <c r="K129" s="8" t="s">
        <v>106</v>
      </c>
      <c r="L129">
        <f>'[3]Cumulative Stats'!C99</f>
        <v>11</v>
      </c>
      <c r="M129">
        <f>'[3]Cumulative Stats'!D99</f>
        <v>48</v>
      </c>
      <c r="N129" s="6">
        <f>'[3]Cumulative Stats'!E99</f>
        <v>4.3636363636363633</v>
      </c>
      <c r="O129">
        <f>'[3]Cumulative Stats'!F99</f>
        <v>11</v>
      </c>
      <c r="P129">
        <f>'[3]Cumulative Stats'!G99</f>
        <v>1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'[5]Cumulative Stats'!A79</f>
        <v>Cobb</v>
      </c>
      <c r="B130" s="8" t="s">
        <v>108</v>
      </c>
      <c r="C130">
        <f>'[5]Cumulative Stats'!C79</f>
        <v>0</v>
      </c>
      <c r="D130">
        <f>'[5]Cumulative Stats'!D79</f>
        <v>0</v>
      </c>
      <c r="E130" s="6" t="e">
        <f>'[5]Cumulative Stats'!E79</f>
        <v>#DIV/0!</v>
      </c>
      <c r="F130">
        <f>'[5]Cumulative Stats'!F79</f>
        <v>0</v>
      </c>
      <c r="G130">
        <f>'[5]Cumulative Stats'!G79</f>
        <v>0</v>
      </c>
      <c r="J130" t="str">
        <f>'[1]Cumulative Stats'!A98</f>
        <v>Drake</v>
      </c>
      <c r="K130" s="8" t="s">
        <v>104</v>
      </c>
      <c r="L130">
        <f>'[1]Cumulative Stats'!C98</f>
        <v>11</v>
      </c>
      <c r="M130">
        <f>'[1]Cumulative Stats'!D98</f>
        <v>95</v>
      </c>
      <c r="N130" s="6">
        <f>'[1]Cumulative Stats'!E98</f>
        <v>8.6363636363636367</v>
      </c>
      <c r="O130">
        <f>'[1]Cumulative Stats'!F98</f>
        <v>35</v>
      </c>
      <c r="P130">
        <f>'[1]Cumulative Stats'!G98</f>
        <v>1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'[5]Cumulative Stats'!A80</f>
        <v>Cooper</v>
      </c>
      <c r="B131" s="8" t="s">
        <v>108</v>
      </c>
      <c r="C131">
        <f>'[5]Cumulative Stats'!C80</f>
        <v>0</v>
      </c>
      <c r="D131">
        <f>'[5]Cumulative Stats'!D80</f>
        <v>0</v>
      </c>
      <c r="E131" s="6" t="e">
        <f>'[5]Cumulative Stats'!E80</f>
        <v>#DIV/0!</v>
      </c>
      <c r="F131">
        <f>'[5]Cumulative Stats'!F80</f>
        <v>0</v>
      </c>
      <c r="G131">
        <f>'[5]Cumulative Stats'!G80</f>
        <v>0</v>
      </c>
      <c r="J131" t="str">
        <f>'[13]Cumulative Stats'!A102</f>
        <v>Mostert</v>
      </c>
      <c r="K131" s="8" t="s">
        <v>115</v>
      </c>
      <c r="L131">
        <f>'[13]Cumulative Stats'!C102</f>
        <v>11</v>
      </c>
      <c r="M131">
        <f>'[13]Cumulative Stats'!D102</f>
        <v>168</v>
      </c>
      <c r="N131" s="6">
        <f>'[13]Cumulative Stats'!E102</f>
        <v>15.272727272727273</v>
      </c>
      <c r="O131">
        <f>'[13]Cumulative Stats'!F102</f>
        <v>39</v>
      </c>
      <c r="P131">
        <f>'[13]Cumulative Stats'!G102</f>
        <v>2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A132" t="str">
        <f>'[6]Cumulative Stats'!A81</f>
        <v>Carson</v>
      </c>
      <c r="B132" s="8" t="s">
        <v>109</v>
      </c>
      <c r="C132">
        <f>'[6]Cumulative Stats'!C81</f>
        <v>0</v>
      </c>
      <c r="D132">
        <f>'[6]Cumulative Stats'!D81</f>
        <v>0</v>
      </c>
      <c r="E132" s="6" t="e">
        <f>'[6]Cumulative Stats'!E81</f>
        <v>#DIV/0!</v>
      </c>
      <c r="F132">
        <f>'[6]Cumulative Stats'!F81</f>
        <v>0</v>
      </c>
      <c r="G132">
        <f>'[6]Cumulative Stats'!G81</f>
        <v>0</v>
      </c>
      <c r="J132" t="str">
        <f>'[16]Cumulative Stats'!A102</f>
        <v>V. Davis</v>
      </c>
      <c r="K132" s="8" t="s">
        <v>118</v>
      </c>
      <c r="L132">
        <f>'[16]Cumulative Stats'!C102</f>
        <v>10</v>
      </c>
      <c r="M132">
        <f>'[16]Cumulative Stats'!D102</f>
        <v>89</v>
      </c>
      <c r="N132" s="6">
        <f>'[16]Cumulative Stats'!E102</f>
        <v>8.9</v>
      </c>
      <c r="O132">
        <f>'[16]Cumulative Stats'!F102</f>
        <v>38</v>
      </c>
      <c r="P132">
        <f>'[16]Cumulative Stats'!G102</f>
        <v>1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A133" t="str">
        <f>'[6]Cumulative Stats'!A84</f>
        <v>Perkins</v>
      </c>
      <c r="B133" s="8" t="s">
        <v>109</v>
      </c>
      <c r="C133">
        <f>'[6]Cumulative Stats'!C84</f>
        <v>0</v>
      </c>
      <c r="D133">
        <f>'[6]Cumulative Stats'!D84</f>
        <v>0</v>
      </c>
      <c r="E133" s="6" t="e">
        <f>'[6]Cumulative Stats'!E84</f>
        <v>#DIV/0!</v>
      </c>
      <c r="F133">
        <f>'[6]Cumulative Stats'!F84</f>
        <v>0</v>
      </c>
      <c r="G133">
        <f>'[6]Cumulative Stats'!G84</f>
        <v>0</v>
      </c>
      <c r="J133" t="str">
        <f>'[2]Cumulative Stats'!A103</f>
        <v xml:space="preserve">Hill </v>
      </c>
      <c r="K133" s="8" t="s">
        <v>105</v>
      </c>
      <c r="L133">
        <f>'[2]Cumulative Stats'!C103</f>
        <v>10</v>
      </c>
      <c r="M133">
        <f>'[2]Cumulative Stats'!D103</f>
        <v>52</v>
      </c>
      <c r="N133" s="6">
        <f>'[2]Cumulative Stats'!E103</f>
        <v>5.2</v>
      </c>
      <c r="O133">
        <f>'[2]Cumulative Stats'!F103</f>
        <v>13</v>
      </c>
      <c r="P133">
        <f>'[2]Cumulative Stats'!G103</f>
        <v>0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A134" t="str">
        <f>'[6]Cumulative Stats'!A85</f>
        <v>Hills</v>
      </c>
      <c r="B134" s="8" t="s">
        <v>109</v>
      </c>
      <c r="C134">
        <f>'[6]Cumulative Stats'!C85</f>
        <v>0</v>
      </c>
      <c r="D134">
        <f>'[6]Cumulative Stats'!D85</f>
        <v>0</v>
      </c>
      <c r="E134" s="6" t="e">
        <f>'[6]Cumulative Stats'!E85</f>
        <v>#DIV/0!</v>
      </c>
      <c r="F134">
        <f>'[6]Cumulative Stats'!F85</f>
        <v>0</v>
      </c>
      <c r="G134">
        <f>'[6]Cumulative Stats'!G85</f>
        <v>0</v>
      </c>
      <c r="J134" t="str">
        <f>'[12]Cumulative Stats'!A102</f>
        <v>Hollins</v>
      </c>
      <c r="K134" s="8" t="s">
        <v>114</v>
      </c>
      <c r="L134">
        <f>'[12]Cumulative Stats'!C102</f>
        <v>10</v>
      </c>
      <c r="M134">
        <f>'[12]Cumulative Stats'!D102</f>
        <v>102</v>
      </c>
      <c r="N134" s="6">
        <f>'[12]Cumulative Stats'!E102</f>
        <v>10.199999999999999</v>
      </c>
      <c r="O134">
        <f>'[12]Cumulative Stats'!F102</f>
        <v>23</v>
      </c>
      <c r="P134">
        <f>'[12]Cumulative Stats'!G102</f>
        <v>0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A135" t="str">
        <f>'[6]Cumulative Stats'!A88</f>
        <v>M. Jones</v>
      </c>
      <c r="B135" s="8" t="s">
        <v>109</v>
      </c>
      <c r="C135">
        <f>'[6]Cumulative Stats'!C88</f>
        <v>2</v>
      </c>
      <c r="D135">
        <f>'[6]Cumulative Stats'!D88</f>
        <v>0</v>
      </c>
      <c r="E135" s="6">
        <f>'[6]Cumulative Stats'!E88</f>
        <v>0</v>
      </c>
      <c r="F135">
        <f>'[6]Cumulative Stats'!F88</f>
        <v>2</v>
      </c>
      <c r="G135">
        <f>'[6]Cumulative Stats'!G88</f>
        <v>0</v>
      </c>
      <c r="J135" t="str">
        <f>'[15]Cumulative Stats'!A103</f>
        <v>S. Miller</v>
      </c>
      <c r="K135" s="8" t="s">
        <v>117</v>
      </c>
      <c r="L135">
        <f>'[15]Cumulative Stats'!C103</f>
        <v>10</v>
      </c>
      <c r="M135">
        <f>'[15]Cumulative Stats'!D103</f>
        <v>183</v>
      </c>
      <c r="N135" s="6">
        <f>'[15]Cumulative Stats'!E103</f>
        <v>18.3</v>
      </c>
      <c r="O135">
        <f>'[15]Cumulative Stats'!F103</f>
        <v>52</v>
      </c>
      <c r="P135">
        <f>'[15]Cumulative Stats'!G103</f>
        <v>0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A136" t="str">
        <f>'[7]Cumulative Stats'!A78</f>
        <v>Lazard</v>
      </c>
      <c r="B136" s="8" t="s">
        <v>110</v>
      </c>
      <c r="C136">
        <f>'[7]Cumulative Stats'!C78</f>
        <v>0</v>
      </c>
      <c r="D136">
        <f>'[7]Cumulative Stats'!D78</f>
        <v>0</v>
      </c>
      <c r="E136" s="6" t="e">
        <f>'[7]Cumulative Stats'!E78</f>
        <v>#DIV/0!</v>
      </c>
      <c r="F136">
        <f>'[7]Cumulative Stats'!F78</f>
        <v>0</v>
      </c>
      <c r="G136">
        <f>'[7]Cumulative Stats'!G78</f>
        <v>0</v>
      </c>
      <c r="J136" t="str">
        <f>'[14]Cumulative Stats'!A106</f>
        <v>Willson</v>
      </c>
      <c r="K136" s="8" t="s">
        <v>116</v>
      </c>
      <c r="L136">
        <f>'[14]Cumulative Stats'!C106</f>
        <v>10</v>
      </c>
      <c r="M136">
        <f>'[14]Cumulative Stats'!D106</f>
        <v>95</v>
      </c>
      <c r="N136" s="6">
        <f>'[14]Cumulative Stats'!E106</f>
        <v>9.5</v>
      </c>
      <c r="O136">
        <f>'[14]Cumulative Stats'!F106</f>
        <v>18</v>
      </c>
      <c r="P136">
        <f>'[14]Cumulative Stats'!G106</f>
        <v>2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A137" t="str">
        <f>'[7]Cumulative Stats'!A79</f>
        <v>Carson</v>
      </c>
      <c r="B137" s="8" t="s">
        <v>110</v>
      </c>
      <c r="C137">
        <f>'[7]Cumulative Stats'!C79</f>
        <v>0</v>
      </c>
      <c r="D137">
        <f>'[7]Cumulative Stats'!D79</f>
        <v>0</v>
      </c>
      <c r="E137" s="6" t="e">
        <f>'[7]Cumulative Stats'!E79</f>
        <v>#DIV/0!</v>
      </c>
      <c r="F137">
        <f>'[7]Cumulative Stats'!F79</f>
        <v>0</v>
      </c>
      <c r="G137">
        <f>'[7]Cumulative Stats'!G79</f>
        <v>0</v>
      </c>
      <c r="J137" t="str">
        <f>'[5]Cumulative Stats'!A100</f>
        <v>Pollard</v>
      </c>
      <c r="K137" s="8" t="s">
        <v>108</v>
      </c>
      <c r="L137">
        <f>'[5]Cumulative Stats'!C100</f>
        <v>10</v>
      </c>
      <c r="M137">
        <f>'[5]Cumulative Stats'!D100</f>
        <v>56</v>
      </c>
      <c r="N137" s="6">
        <f>'[5]Cumulative Stats'!E100</f>
        <v>5.6</v>
      </c>
      <c r="O137">
        <f>'[5]Cumulative Stats'!F100</f>
        <v>15</v>
      </c>
      <c r="P137">
        <f>'[5]Cumulative Stats'!G100</f>
        <v>1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A138" t="str">
        <f>'[7]Cumulative Stats'!A83</f>
        <v>Allison</v>
      </c>
      <c r="B138" s="8" t="s">
        <v>110</v>
      </c>
      <c r="C138">
        <f>'[7]Cumulative Stats'!C83</f>
        <v>0</v>
      </c>
      <c r="D138">
        <f>'[7]Cumulative Stats'!D83</f>
        <v>0</v>
      </c>
      <c r="E138" s="6" t="e">
        <f>'[7]Cumulative Stats'!E83</f>
        <v>#DIV/0!</v>
      </c>
      <c r="F138">
        <f>'[7]Cumulative Stats'!F83</f>
        <v>0</v>
      </c>
      <c r="G138">
        <f>'[7]Cumulative Stats'!G83</f>
        <v>0</v>
      </c>
      <c r="J138" t="str">
        <f>'[5]Cumulative Stats'!A101</f>
        <v>Austin</v>
      </c>
      <c r="K138" s="8" t="s">
        <v>108</v>
      </c>
      <c r="L138">
        <f>'[5]Cumulative Stats'!C101</f>
        <v>10</v>
      </c>
      <c r="M138">
        <f>'[5]Cumulative Stats'!D101</f>
        <v>169</v>
      </c>
      <c r="N138" s="6">
        <f>'[5]Cumulative Stats'!E101</f>
        <v>16.899999999999999</v>
      </c>
      <c r="O138">
        <f>'[5]Cumulative Stats'!F101</f>
        <v>47</v>
      </c>
      <c r="P138">
        <f>'[5]Cumulative Stats'!G101</f>
        <v>1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A139" t="str">
        <f>'[7]Cumulative Stats'!A85</f>
        <v>Boyle</v>
      </c>
      <c r="B139" s="8" t="s">
        <v>110</v>
      </c>
      <c r="C139">
        <f>'[7]Cumulative Stats'!C85</f>
        <v>0</v>
      </c>
      <c r="D139">
        <f>'[7]Cumulative Stats'!D85</f>
        <v>0</v>
      </c>
      <c r="E139" s="6" t="e">
        <f>'[7]Cumulative Stats'!E85</f>
        <v>#DIV/0!</v>
      </c>
      <c r="F139">
        <f>'[7]Cumulative Stats'!F85</f>
        <v>0</v>
      </c>
      <c r="G139">
        <f>'[7]Cumulative Stats'!G85</f>
        <v>0</v>
      </c>
      <c r="J139" t="str">
        <f>'[2]Cumulative Stats'!A102</f>
        <v>I. Smith</v>
      </c>
      <c r="K139" s="8" t="s">
        <v>105</v>
      </c>
      <c r="L139">
        <f>'[2]Cumulative Stats'!C102</f>
        <v>9</v>
      </c>
      <c r="M139">
        <f>'[2]Cumulative Stats'!D102</f>
        <v>92</v>
      </c>
      <c r="N139" s="6">
        <f>'[2]Cumulative Stats'!E102</f>
        <v>10.222222222222221</v>
      </c>
      <c r="O139">
        <f>'[2]Cumulative Stats'!F102</f>
        <v>28</v>
      </c>
      <c r="P139">
        <f>'[2]Cumulative Stats'!G102</f>
        <v>1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A140" t="str">
        <f>'[8]Cumulative Stats'!A81</f>
        <v>Reynolds</v>
      </c>
      <c r="B140" s="8" t="s">
        <v>139</v>
      </c>
      <c r="C140">
        <f>'[8]Cumulative Stats'!C81</f>
        <v>0</v>
      </c>
      <c r="D140">
        <f>'[8]Cumulative Stats'!D81</f>
        <v>0</v>
      </c>
      <c r="E140" s="6" t="e">
        <f>'[8]Cumulative Stats'!E81</f>
        <v>#DIV/0!</v>
      </c>
      <c r="F140">
        <f>'[8]Cumulative Stats'!F81</f>
        <v>0</v>
      </c>
      <c r="G140">
        <f>'[8]Cumulative Stats'!G81</f>
        <v>0</v>
      </c>
      <c r="J140" t="str">
        <f>'[4]Cumulative Stats'!A100</f>
        <v>Burton</v>
      </c>
      <c r="K140" s="8" t="s">
        <v>107</v>
      </c>
      <c r="L140">
        <f>'[4]Cumulative Stats'!C100</f>
        <v>9</v>
      </c>
      <c r="M140">
        <f>'[4]Cumulative Stats'!D100</f>
        <v>47</v>
      </c>
      <c r="N140" s="6">
        <f>'[4]Cumulative Stats'!E100</f>
        <v>5.2222222222222223</v>
      </c>
      <c r="O140">
        <f>'[4]Cumulative Stats'!F100</f>
        <v>11</v>
      </c>
      <c r="P140">
        <f>'[4]Cumulative Stats'!G100</f>
        <v>1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A141" t="str">
        <f>'[8]Cumulative Stats'!A82</f>
        <v>Kelly</v>
      </c>
      <c r="B141" s="8" t="s">
        <v>139</v>
      </c>
      <c r="C141">
        <f>'[8]Cumulative Stats'!C82</f>
        <v>0</v>
      </c>
      <c r="D141">
        <f>'[8]Cumulative Stats'!D82</f>
        <v>0</v>
      </c>
      <c r="E141" s="6" t="e">
        <f>'[8]Cumulative Stats'!E82</f>
        <v>#DIV/0!</v>
      </c>
      <c r="F141">
        <f>'[8]Cumulative Stats'!F82</f>
        <v>0</v>
      </c>
      <c r="G141">
        <f>'[8]Cumulative Stats'!G82</f>
        <v>0</v>
      </c>
      <c r="J141" t="str">
        <f>'[10]Cumulative Stats'!A100</f>
        <v>T. Hill</v>
      </c>
      <c r="K141" s="8" t="s">
        <v>112</v>
      </c>
      <c r="L141">
        <f>'[10]Cumulative Stats'!C100</f>
        <v>9</v>
      </c>
      <c r="M141">
        <f>'[10]Cumulative Stats'!D100</f>
        <v>109</v>
      </c>
      <c r="N141" s="6">
        <f>'[10]Cumulative Stats'!E100</f>
        <v>12.111111111111111</v>
      </c>
      <c r="O141">
        <f>'[10]Cumulative Stats'!F100</f>
        <v>45</v>
      </c>
      <c r="P141">
        <f>'[10]Cumulative Stats'!G100</f>
        <v>1</v>
      </c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A142" t="str">
        <f>'[8]Cumulative Stats'!A83</f>
        <v>Scott</v>
      </c>
      <c r="B142" s="8" t="s">
        <v>139</v>
      </c>
      <c r="C142">
        <f>'[8]Cumulative Stats'!C83</f>
        <v>0</v>
      </c>
      <c r="D142">
        <f>'[8]Cumulative Stats'!D83</f>
        <v>0</v>
      </c>
      <c r="E142" s="6" t="e">
        <f>'[8]Cumulative Stats'!E83</f>
        <v>#DIV/0!</v>
      </c>
      <c r="F142">
        <f>'[8]Cumulative Stats'!F83</f>
        <v>0</v>
      </c>
      <c r="G142">
        <f>'[8]Cumulative Stats'!G83</f>
        <v>0</v>
      </c>
      <c r="J142" t="str">
        <f>'[6]Cumulative Stats'!A102</f>
        <v>K. Johnson</v>
      </c>
      <c r="K142" s="8" t="s">
        <v>109</v>
      </c>
      <c r="L142">
        <f>'[6]Cumulative Stats'!C102</f>
        <v>9</v>
      </c>
      <c r="M142">
        <f>'[6]Cumulative Stats'!D102</f>
        <v>54</v>
      </c>
      <c r="N142" s="6">
        <f>'[6]Cumulative Stats'!E102</f>
        <v>6</v>
      </c>
      <c r="O142">
        <f>'[6]Cumulative Stats'!F102</f>
        <v>10</v>
      </c>
      <c r="P142">
        <f>'[6]Cumulative Stats'!G102</f>
        <v>0</v>
      </c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A143" t="str">
        <f>'[8]Cumulative Stats'!A84</f>
        <v>C. Kupp</v>
      </c>
      <c r="B143" s="8" t="s">
        <v>139</v>
      </c>
      <c r="C143">
        <f>'[8]Cumulative Stats'!C84</f>
        <v>0</v>
      </c>
      <c r="D143">
        <f>'[8]Cumulative Stats'!D84</f>
        <v>0</v>
      </c>
      <c r="E143" s="6" t="e">
        <f>'[8]Cumulative Stats'!E84</f>
        <v>#DIV/0!</v>
      </c>
      <c r="F143">
        <f>'[8]Cumulative Stats'!F84</f>
        <v>0</v>
      </c>
      <c r="G143">
        <f>'[8]Cumulative Stats'!G84</f>
        <v>0</v>
      </c>
      <c r="J143" t="str">
        <f>'[9]Cumulative Stats'!A104</f>
        <v>Conklin</v>
      </c>
      <c r="K143" s="8" t="s">
        <v>111</v>
      </c>
      <c r="L143">
        <f>'[9]Cumulative Stats'!C104</f>
        <v>9</v>
      </c>
      <c r="M143">
        <f>'[9]Cumulative Stats'!D104</f>
        <v>72</v>
      </c>
      <c r="N143" s="6">
        <f>'[9]Cumulative Stats'!E104</f>
        <v>8</v>
      </c>
      <c r="O143">
        <f>'[9]Cumulative Stats'!F104</f>
        <v>19</v>
      </c>
      <c r="P143">
        <f>'[9]Cumulative Stats'!G104</f>
        <v>0</v>
      </c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A144" t="str">
        <f>'[8]Cumulative Stats'!A85</f>
        <v>Everett</v>
      </c>
      <c r="B144" s="8" t="s">
        <v>139</v>
      </c>
      <c r="C144">
        <f>'[8]Cumulative Stats'!C85</f>
        <v>0</v>
      </c>
      <c r="D144">
        <f>'[8]Cumulative Stats'!D85</f>
        <v>0</v>
      </c>
      <c r="E144" s="6" t="e">
        <f>'[8]Cumulative Stats'!E85</f>
        <v>#DIV/0!</v>
      </c>
      <c r="F144">
        <f>'[8]Cumulative Stats'!F85</f>
        <v>0</v>
      </c>
      <c r="G144">
        <f>'[8]Cumulative Stats'!G85</f>
        <v>0</v>
      </c>
      <c r="J144" t="str">
        <f>'[16]Cumulative Stats'!A103</f>
        <v>Smallwood</v>
      </c>
      <c r="K144" s="8" t="s">
        <v>118</v>
      </c>
      <c r="L144">
        <f>'[16]Cumulative Stats'!C103</f>
        <v>9</v>
      </c>
      <c r="M144">
        <f>'[16]Cumulative Stats'!D103</f>
        <v>62</v>
      </c>
      <c r="N144" s="6">
        <f>'[16]Cumulative Stats'!E103</f>
        <v>6.8888888888888893</v>
      </c>
      <c r="O144">
        <f>'[16]Cumulative Stats'!F103</f>
        <v>13</v>
      </c>
      <c r="P144">
        <f>'[16]Cumulative Stats'!G103</f>
        <v>1</v>
      </c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1:44">
      <c r="A145" t="str">
        <f>'[8]Cumulative Stats'!A86</f>
        <v>Bortles</v>
      </c>
      <c r="B145" s="8" t="s">
        <v>139</v>
      </c>
      <c r="C145">
        <f>'[8]Cumulative Stats'!C86</f>
        <v>0</v>
      </c>
      <c r="D145">
        <f>'[8]Cumulative Stats'!D86</f>
        <v>0</v>
      </c>
      <c r="E145" s="6" t="e">
        <f>'[8]Cumulative Stats'!E86</f>
        <v>#DIV/0!</v>
      </c>
      <c r="F145">
        <f>'[8]Cumulative Stats'!F86</f>
        <v>0</v>
      </c>
      <c r="G145">
        <f>'[8]Cumulative Stats'!G86</f>
        <v>0</v>
      </c>
      <c r="J145" t="str">
        <f>'[4]Cumulative Stats'!A99</f>
        <v>Wims</v>
      </c>
      <c r="K145" s="8" t="s">
        <v>107</v>
      </c>
      <c r="L145">
        <f>'[4]Cumulative Stats'!C99</f>
        <v>8</v>
      </c>
      <c r="M145">
        <f>'[4]Cumulative Stats'!D99</f>
        <v>162</v>
      </c>
      <c r="N145" s="6">
        <f>'[4]Cumulative Stats'!E99</f>
        <v>20.25</v>
      </c>
      <c r="O145">
        <f>'[4]Cumulative Stats'!F99</f>
        <v>38</v>
      </c>
      <c r="P145">
        <f>'[4]Cumulative Stats'!G99</f>
        <v>0</v>
      </c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1:44">
      <c r="A146" t="str">
        <f>'[9]Cumulative Stats'!A82</f>
        <v>B. Johnson</v>
      </c>
      <c r="B146" s="8" t="s">
        <v>111</v>
      </c>
      <c r="C146">
        <f>'[9]Cumulative Stats'!C82</f>
        <v>0</v>
      </c>
      <c r="D146">
        <f>'[9]Cumulative Stats'!D82</f>
        <v>0</v>
      </c>
      <c r="E146" s="6" t="e">
        <f>'[9]Cumulative Stats'!E82</f>
        <v>#DIV/0!</v>
      </c>
      <c r="F146">
        <f>'[9]Cumulative Stats'!F82</f>
        <v>0</v>
      </c>
      <c r="G146">
        <f>'[9]Cumulative Stats'!G82</f>
        <v>0</v>
      </c>
      <c r="J146" t="str">
        <f>'[14]Cumulative Stats'!A98</f>
        <v>Gordon</v>
      </c>
      <c r="K146" s="8" t="s">
        <v>116</v>
      </c>
      <c r="L146">
        <f>'[14]Cumulative Stats'!C98</f>
        <v>8</v>
      </c>
      <c r="M146">
        <f>'[14]Cumulative Stats'!D98</f>
        <v>211</v>
      </c>
      <c r="N146" s="6">
        <f>'[14]Cumulative Stats'!E98</f>
        <v>26.375</v>
      </c>
      <c r="O146">
        <f>'[14]Cumulative Stats'!F98</f>
        <v>42</v>
      </c>
      <c r="P146">
        <f>'[14]Cumulative Stats'!G98</f>
        <v>2</v>
      </c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1:44">
      <c r="A147" t="str">
        <f>'[9]Cumulative Stats'!A84</f>
        <v>Mannion</v>
      </c>
      <c r="B147" s="8" t="s">
        <v>111</v>
      </c>
      <c r="C147">
        <f>'[9]Cumulative Stats'!C84</f>
        <v>0</v>
      </c>
      <c r="D147">
        <f>'[9]Cumulative Stats'!D84</f>
        <v>0</v>
      </c>
      <c r="E147" s="6" t="e">
        <f>'[9]Cumulative Stats'!E84</f>
        <v>#DIV/0!</v>
      </c>
      <c r="F147">
        <f>'[9]Cumulative Stats'!F84</f>
        <v>0</v>
      </c>
      <c r="G147">
        <f>'[9]Cumulative Stats'!G84</f>
        <v>0</v>
      </c>
      <c r="J147" t="str">
        <f>'[13]Cumulative Stats'!A101</f>
        <v>Dwelley</v>
      </c>
      <c r="K147" s="8" t="s">
        <v>115</v>
      </c>
      <c r="L147">
        <f>'[13]Cumulative Stats'!C101</f>
        <v>8</v>
      </c>
      <c r="M147">
        <f>'[13]Cumulative Stats'!D101</f>
        <v>34</v>
      </c>
      <c r="N147" s="6">
        <f>'[13]Cumulative Stats'!E101</f>
        <v>4.25</v>
      </c>
      <c r="O147">
        <f>'[13]Cumulative Stats'!F101</f>
        <v>12</v>
      </c>
      <c r="P147">
        <f>'[13]Cumulative Stats'!G101</f>
        <v>0</v>
      </c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1:44">
      <c r="A148" t="str">
        <f>'[10]Cumulative Stats'!A83</f>
        <v>Zenner</v>
      </c>
      <c r="B148" s="8" t="s">
        <v>112</v>
      </c>
      <c r="C148">
        <f>'[10]Cumulative Stats'!C83</f>
        <v>0</v>
      </c>
      <c r="D148">
        <f>'[10]Cumulative Stats'!D83</f>
        <v>0</v>
      </c>
      <c r="E148" s="6" t="e">
        <f>'[10]Cumulative Stats'!E83</f>
        <v>#DIV/0!</v>
      </c>
      <c r="F148">
        <f>'[10]Cumulative Stats'!F83</f>
        <v>0</v>
      </c>
      <c r="G148">
        <f>'[10]Cumulative Stats'!G83</f>
        <v>0</v>
      </c>
      <c r="J148" t="str">
        <f>'[6]Cumulative Stats'!A103</f>
        <v>Hall</v>
      </c>
      <c r="K148" s="8" t="s">
        <v>109</v>
      </c>
      <c r="L148">
        <f>'[6]Cumulative Stats'!C103</f>
        <v>7</v>
      </c>
      <c r="M148">
        <f>'[6]Cumulative Stats'!D103</f>
        <v>160</v>
      </c>
      <c r="N148" s="6">
        <f>'[6]Cumulative Stats'!E103</f>
        <v>22.857142857142858</v>
      </c>
      <c r="O148">
        <f>'[6]Cumulative Stats'!F103</f>
        <v>38</v>
      </c>
      <c r="P148">
        <f>'[6]Cumulative Stats'!G103</f>
        <v>1</v>
      </c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1:44">
      <c r="A149" t="str">
        <f>'[11]Cumulative Stats'!A86</f>
        <v>Scott</v>
      </c>
      <c r="B149" s="8" t="s">
        <v>113</v>
      </c>
      <c r="C149">
        <f>'[11]Cumulative Stats'!C86</f>
        <v>0</v>
      </c>
      <c r="D149">
        <f>'[11]Cumulative Stats'!D86</f>
        <v>0</v>
      </c>
      <c r="E149" s="6" t="e">
        <f>'[11]Cumulative Stats'!E86</f>
        <v>#DIV/0!</v>
      </c>
      <c r="F149">
        <f>'[11]Cumulative Stats'!F86</f>
        <v>0</v>
      </c>
      <c r="G149">
        <f>'[11]Cumulative Stats'!G86</f>
        <v>0</v>
      </c>
      <c r="J149" t="str">
        <f>'[10]Cumulative Stats'!A103</f>
        <v>Harris</v>
      </c>
      <c r="K149" s="8" t="s">
        <v>112</v>
      </c>
      <c r="L149">
        <f>'[10]Cumulative Stats'!C103</f>
        <v>7</v>
      </c>
      <c r="M149">
        <f>'[10]Cumulative Stats'!D103</f>
        <v>37</v>
      </c>
      <c r="N149" s="6">
        <f>'[10]Cumulative Stats'!E103</f>
        <v>5.2857142857142856</v>
      </c>
      <c r="O149">
        <f>'[10]Cumulative Stats'!F103</f>
        <v>11</v>
      </c>
      <c r="P149">
        <f>'[10]Cumulative Stats'!G103</f>
        <v>0</v>
      </c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1:44">
      <c r="A150" t="str">
        <f>'[12]Cumulative Stats'!A81</f>
        <v>Agholor</v>
      </c>
      <c r="B150" s="8" t="s">
        <v>114</v>
      </c>
      <c r="C150">
        <f>'[12]Cumulative Stats'!C81</f>
        <v>0</v>
      </c>
      <c r="D150">
        <f>'[12]Cumulative Stats'!D81</f>
        <v>0</v>
      </c>
      <c r="E150" s="6" t="e">
        <f>'[12]Cumulative Stats'!E81</f>
        <v>#DIV/0!</v>
      </c>
      <c r="F150">
        <f>'[12]Cumulative Stats'!F81</f>
        <v>0</v>
      </c>
      <c r="G150">
        <f>'[12]Cumulative Stats'!G81</f>
        <v>0</v>
      </c>
      <c r="J150" t="str">
        <f>'[2]Cumulative Stats'!A106</f>
        <v>Barner</v>
      </c>
      <c r="K150" s="8" t="s">
        <v>105</v>
      </c>
      <c r="L150">
        <f>'[2]Cumulative Stats'!C106</f>
        <v>7</v>
      </c>
      <c r="M150">
        <f>'[2]Cumulative Stats'!D106</f>
        <v>-2</v>
      </c>
      <c r="N150" s="6">
        <f>'[2]Cumulative Stats'!E106</f>
        <v>-0.2857142857142857</v>
      </c>
      <c r="O150">
        <f>'[2]Cumulative Stats'!F106</f>
        <v>2</v>
      </c>
      <c r="P150">
        <f>'[2]Cumulative Stats'!G106</f>
        <v>0</v>
      </c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1:44">
      <c r="A151" t="str">
        <f>'[12]Cumulative Stats'!A82</f>
        <v>Ward</v>
      </c>
      <c r="B151" s="8" t="s">
        <v>114</v>
      </c>
      <c r="C151">
        <f>'[12]Cumulative Stats'!C82</f>
        <v>0</v>
      </c>
      <c r="D151">
        <f>'[12]Cumulative Stats'!D82</f>
        <v>0</v>
      </c>
      <c r="E151" s="6" t="e">
        <f>'[12]Cumulative Stats'!E82</f>
        <v>#DIV/0!</v>
      </c>
      <c r="F151">
        <f>'[12]Cumulative Stats'!F82</f>
        <v>0</v>
      </c>
      <c r="G151">
        <f>'[12]Cumulative Stats'!G82</f>
        <v>0</v>
      </c>
      <c r="J151" t="str">
        <f>'[4]Cumulative Stats'!A103</f>
        <v>Horsted</v>
      </c>
      <c r="K151" s="8" t="s">
        <v>107</v>
      </c>
      <c r="L151">
        <f>'[4]Cumulative Stats'!C103</f>
        <v>7</v>
      </c>
      <c r="M151">
        <f>'[4]Cumulative Stats'!D103</f>
        <v>103</v>
      </c>
      <c r="N151" s="6">
        <f>'[4]Cumulative Stats'!E103</f>
        <v>14.714285714285714</v>
      </c>
      <c r="O151">
        <f>'[4]Cumulative Stats'!F103</f>
        <v>30</v>
      </c>
      <c r="P151">
        <f>'[4]Cumulative Stats'!G103</f>
        <v>0</v>
      </c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1:44">
      <c r="A152" t="str">
        <f>'[12]Cumulative Stats'!A83</f>
        <v>Jeffery</v>
      </c>
      <c r="B152" s="8" t="s">
        <v>114</v>
      </c>
      <c r="C152">
        <f>'[12]Cumulative Stats'!C83</f>
        <v>0</v>
      </c>
      <c r="D152">
        <f>'[12]Cumulative Stats'!D83</f>
        <v>0</v>
      </c>
      <c r="E152" s="6" t="e">
        <f>'[12]Cumulative Stats'!E83</f>
        <v>#DIV/0!</v>
      </c>
      <c r="F152">
        <f>'[12]Cumulative Stats'!F83</f>
        <v>0</v>
      </c>
      <c r="G152">
        <f>'[12]Cumulative Stats'!G83</f>
        <v>0</v>
      </c>
      <c r="J152" t="str">
        <f>'[3]Cumulative Stats'!A100</f>
        <v>Zylstra</v>
      </c>
      <c r="K152" s="8" t="s">
        <v>106</v>
      </c>
      <c r="L152">
        <f>'[3]Cumulative Stats'!C100</f>
        <v>7</v>
      </c>
      <c r="M152">
        <f>'[3]Cumulative Stats'!D100</f>
        <v>69</v>
      </c>
      <c r="N152" s="6">
        <f>'[3]Cumulative Stats'!E100</f>
        <v>9.8571428571428577</v>
      </c>
      <c r="O152">
        <f>'[3]Cumulative Stats'!F100</f>
        <v>25</v>
      </c>
      <c r="P152">
        <f>'[3]Cumulative Stats'!G100</f>
        <v>0</v>
      </c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1:44">
      <c r="A153" t="str">
        <f>'[12]Cumulative Stats'!A84</f>
        <v>McCown</v>
      </c>
      <c r="B153" s="8" t="s">
        <v>114</v>
      </c>
      <c r="C153">
        <f>'[12]Cumulative Stats'!C84</f>
        <v>0</v>
      </c>
      <c r="D153">
        <f>'[12]Cumulative Stats'!D84</f>
        <v>0</v>
      </c>
      <c r="E153" s="6" t="e">
        <f>'[12]Cumulative Stats'!E84</f>
        <v>#DIV/0!</v>
      </c>
      <c r="F153">
        <f>'[12]Cumulative Stats'!F84</f>
        <v>0</v>
      </c>
      <c r="G153">
        <f>'[12]Cumulative Stats'!G84</f>
        <v>0</v>
      </c>
      <c r="J153" t="str">
        <f>'[9]Cumulative Stats'!A103</f>
        <v>Treadwell</v>
      </c>
      <c r="K153" s="8" t="s">
        <v>111</v>
      </c>
      <c r="L153">
        <f>'[9]Cumulative Stats'!C103</f>
        <v>7</v>
      </c>
      <c r="M153">
        <f>'[9]Cumulative Stats'!D103</f>
        <v>97</v>
      </c>
      <c r="N153" s="6">
        <f>'[9]Cumulative Stats'!E103</f>
        <v>13.857142857142858</v>
      </c>
      <c r="O153">
        <f>'[9]Cumulative Stats'!F103</f>
        <v>29</v>
      </c>
      <c r="P153">
        <f>'[9]Cumulative Stats'!G103</f>
        <v>0</v>
      </c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1:44">
      <c r="A154" t="str">
        <f>'[13]Cumulative Stats'!A82</f>
        <v>Goodwin</v>
      </c>
      <c r="B154" s="8" t="s">
        <v>115</v>
      </c>
      <c r="C154">
        <f>'[13]Cumulative Stats'!C82</f>
        <v>0</v>
      </c>
      <c r="D154">
        <f>'[13]Cumulative Stats'!D82</f>
        <v>0</v>
      </c>
      <c r="E154" s="6" t="e">
        <f>'[13]Cumulative Stats'!E82</f>
        <v>#DIV/0!</v>
      </c>
      <c r="F154">
        <f>'[13]Cumulative Stats'!F82</f>
        <v>0</v>
      </c>
      <c r="G154">
        <f>'[13]Cumulative Stats'!G82</f>
        <v>0</v>
      </c>
      <c r="J154" t="str">
        <f>'[2]Cumulative Stats'!A100</f>
        <v>Hardy</v>
      </c>
      <c r="K154" s="8" t="s">
        <v>105</v>
      </c>
      <c r="L154">
        <f>'[2]Cumulative Stats'!C100</f>
        <v>7</v>
      </c>
      <c r="M154">
        <f>'[2]Cumulative Stats'!D100</f>
        <v>54</v>
      </c>
      <c r="N154" s="6">
        <f>'[2]Cumulative Stats'!E100</f>
        <v>7.7142857142857144</v>
      </c>
      <c r="O154">
        <f>'[2]Cumulative Stats'!F100</f>
        <v>17</v>
      </c>
      <c r="P154">
        <f>'[2]Cumulative Stats'!G100</f>
        <v>0</v>
      </c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1:44">
      <c r="A155" t="str">
        <f>'[13]Cumulative Stats'!A84</f>
        <v>James</v>
      </c>
      <c r="B155" s="8" t="s">
        <v>115</v>
      </c>
      <c r="C155">
        <f>'[13]Cumulative Stats'!C84</f>
        <v>0</v>
      </c>
      <c r="D155">
        <f>'[13]Cumulative Stats'!D84</f>
        <v>0</v>
      </c>
      <c r="E155" s="6" t="e">
        <f>'[13]Cumulative Stats'!E84</f>
        <v>#DIV/0!</v>
      </c>
      <c r="F155">
        <f>'[13]Cumulative Stats'!F84</f>
        <v>0</v>
      </c>
      <c r="G155">
        <f>'[13]Cumulative Stats'!G84</f>
        <v>0</v>
      </c>
      <c r="J155" t="str">
        <f>'[11]Cumulative Stats'!A103</f>
        <v>Gallman</v>
      </c>
      <c r="K155" s="8" t="s">
        <v>113</v>
      </c>
      <c r="L155">
        <f>'[11]Cumulative Stats'!C103</f>
        <v>6</v>
      </c>
      <c r="M155">
        <f>'[11]Cumulative Stats'!D103</f>
        <v>61</v>
      </c>
      <c r="N155" s="6">
        <f>'[11]Cumulative Stats'!E103</f>
        <v>10.166666666666666</v>
      </c>
      <c r="O155">
        <f>'[11]Cumulative Stats'!F103</f>
        <v>22</v>
      </c>
      <c r="P155">
        <f>'[11]Cumulative Stats'!G103</f>
        <v>1</v>
      </c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1:44">
      <c r="A156" t="str">
        <f>'[13]Cumulative Stats'!A85</f>
        <v>Mullens</v>
      </c>
      <c r="B156" s="8" t="s">
        <v>115</v>
      </c>
      <c r="C156">
        <f>'[13]Cumulative Stats'!C85</f>
        <v>0</v>
      </c>
      <c r="D156">
        <f>'[13]Cumulative Stats'!D85</f>
        <v>0</v>
      </c>
      <c r="E156" s="6" t="e">
        <f>'[13]Cumulative Stats'!E85</f>
        <v>#DIV/0!</v>
      </c>
      <c r="F156">
        <f>'[13]Cumulative Stats'!F85</f>
        <v>0</v>
      </c>
      <c r="G156">
        <f>'[13]Cumulative Stats'!G85</f>
        <v>0</v>
      </c>
      <c r="J156" t="str">
        <f>'[9]Cumulative Stats'!A102</f>
        <v>Mattison</v>
      </c>
      <c r="K156" s="8" t="s">
        <v>111</v>
      </c>
      <c r="L156">
        <f>'[9]Cumulative Stats'!C102</f>
        <v>6</v>
      </c>
      <c r="M156">
        <f>'[9]Cumulative Stats'!D102</f>
        <v>45</v>
      </c>
      <c r="N156" s="6">
        <f>'[9]Cumulative Stats'!E102</f>
        <v>7.5</v>
      </c>
      <c r="O156">
        <f>'[9]Cumulative Stats'!F102</f>
        <v>11</v>
      </c>
      <c r="P156">
        <f>'[9]Cumulative Stats'!G102</f>
        <v>0</v>
      </c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1:44">
      <c r="A157" t="str">
        <f>'[15]Cumulative Stats'!A79</f>
        <v>S. Miller</v>
      </c>
      <c r="B157" s="8" t="s">
        <v>117</v>
      </c>
      <c r="C157">
        <f>'[15]Cumulative Stats'!C79</f>
        <v>1</v>
      </c>
      <c r="D157">
        <f>'[15]Cumulative Stats'!D79</f>
        <v>0</v>
      </c>
      <c r="E157" s="6">
        <f>'[15]Cumulative Stats'!E79</f>
        <v>0</v>
      </c>
      <c r="F157">
        <f>'[15]Cumulative Stats'!F79</f>
        <v>0</v>
      </c>
      <c r="G157">
        <f>'[15]Cumulative Stats'!G79</f>
        <v>0</v>
      </c>
      <c r="J157" t="str">
        <f>'[4]Cumulative Stats'!A101</f>
        <v>Patterson</v>
      </c>
      <c r="K157" s="8" t="s">
        <v>107</v>
      </c>
      <c r="L157">
        <f>'[4]Cumulative Stats'!C101</f>
        <v>6</v>
      </c>
      <c r="M157">
        <f>'[4]Cumulative Stats'!D101</f>
        <v>57</v>
      </c>
      <c r="N157" s="6">
        <f>'[4]Cumulative Stats'!E101</f>
        <v>9.5</v>
      </c>
      <c r="O157">
        <f>'[4]Cumulative Stats'!F101</f>
        <v>30</v>
      </c>
      <c r="P157">
        <f>'[4]Cumulative Stats'!G101</f>
        <v>0</v>
      </c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1:44">
      <c r="A158" t="str">
        <f>'[15]Cumulative Stats'!A81</f>
        <v>Franklin</v>
      </c>
      <c r="B158" s="8" t="s">
        <v>117</v>
      </c>
      <c r="C158">
        <f>'[15]Cumulative Stats'!C81</f>
        <v>0</v>
      </c>
      <c r="D158">
        <f>'[15]Cumulative Stats'!D81</f>
        <v>0</v>
      </c>
      <c r="E158" s="6" t="e">
        <f>'[15]Cumulative Stats'!E81</f>
        <v>#DIV/0!</v>
      </c>
      <c r="F158">
        <f>'[15]Cumulative Stats'!F81</f>
        <v>0</v>
      </c>
      <c r="G158">
        <f>'[15]Cumulative Stats'!G81</f>
        <v>0</v>
      </c>
      <c r="J158" t="str">
        <f>'[16]Cumulative Stats'!A105</f>
        <v>Guice</v>
      </c>
      <c r="K158" s="8" t="s">
        <v>118</v>
      </c>
      <c r="L158">
        <f>'[16]Cumulative Stats'!C105</f>
        <v>6</v>
      </c>
      <c r="M158">
        <f>'[16]Cumulative Stats'!D105</f>
        <v>56</v>
      </c>
      <c r="N158">
        <f>'[16]Cumulative Stats'!E105</f>
        <v>9.3333333333333339</v>
      </c>
      <c r="O158">
        <f>'[16]Cumulative Stats'!F105</f>
        <v>18</v>
      </c>
      <c r="P158">
        <f>'[16]Cumulative Stats'!G105</f>
        <v>0</v>
      </c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1:44">
      <c r="A159" t="str">
        <f>'[15]Cumulative Stats'!A83</f>
        <v>Godwin</v>
      </c>
      <c r="B159" s="8" t="s">
        <v>117</v>
      </c>
      <c r="C159">
        <f>'[15]Cumulative Stats'!C83</f>
        <v>0</v>
      </c>
      <c r="D159">
        <f>'[15]Cumulative Stats'!D83</f>
        <v>0</v>
      </c>
      <c r="E159" s="6" t="e">
        <f>'[15]Cumulative Stats'!E83</f>
        <v>#DIV/0!</v>
      </c>
      <c r="F159">
        <f>'[15]Cumulative Stats'!F83</f>
        <v>0</v>
      </c>
      <c r="G159">
        <f>'[15]Cumulative Stats'!G83</f>
        <v>0</v>
      </c>
      <c r="J159" t="str">
        <f>'[7]Cumulative Stats'!A104</f>
        <v>Vitale</v>
      </c>
      <c r="K159" s="8" t="s">
        <v>110</v>
      </c>
      <c r="L159">
        <f>'[7]Cumulative Stats'!C104</f>
        <v>6</v>
      </c>
      <c r="M159">
        <f>'[7]Cumulative Stats'!D104</f>
        <v>54</v>
      </c>
      <c r="N159" s="6">
        <f>'[7]Cumulative Stats'!E104</f>
        <v>9</v>
      </c>
      <c r="O159">
        <f>'[7]Cumulative Stats'!F104</f>
        <v>27</v>
      </c>
      <c r="P159">
        <f>'[7]Cumulative Stats'!G104</f>
        <v>0</v>
      </c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1:44">
      <c r="A160" t="str">
        <f>'[15]Cumulative Stats'!A84</f>
        <v>Griffin</v>
      </c>
      <c r="B160" s="8" t="s">
        <v>117</v>
      </c>
      <c r="C160">
        <f>'[15]Cumulative Stats'!C84</f>
        <v>0</v>
      </c>
      <c r="D160">
        <f>'[15]Cumulative Stats'!D84</f>
        <v>0</v>
      </c>
      <c r="E160" s="6" t="e">
        <f>'[15]Cumulative Stats'!E84</f>
        <v>#DIV/0!</v>
      </c>
      <c r="F160">
        <f>'[15]Cumulative Stats'!F84</f>
        <v>0</v>
      </c>
      <c r="G160">
        <f>'[15]Cumulative Stats'!G84</f>
        <v>0</v>
      </c>
      <c r="J160" t="str">
        <f>'[10]Cumulative Stats'!A109</f>
        <v>Hogan</v>
      </c>
      <c r="K160" s="8" t="s">
        <v>112</v>
      </c>
      <c r="L160">
        <f>'[10]Cumulative Stats'!C109</f>
        <v>6</v>
      </c>
      <c r="M160">
        <f>'[10]Cumulative Stats'!D109</f>
        <v>56</v>
      </c>
      <c r="N160" s="6">
        <f>'[10]Cumulative Stats'!E109</f>
        <v>9.3333333333333339</v>
      </c>
      <c r="O160">
        <f>'[10]Cumulative Stats'!F109</f>
        <v>17</v>
      </c>
      <c r="P160">
        <f>'[10]Cumulative Stats'!G109</f>
        <v>0</v>
      </c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1:44">
      <c r="A161" t="str">
        <f>'[16]Cumulative Stats'!A83</f>
        <v>Ferguson</v>
      </c>
      <c r="B161" s="8" t="s">
        <v>118</v>
      </c>
      <c r="C161">
        <f>'[16]Cumulative Stats'!C83</f>
        <v>0</v>
      </c>
      <c r="D161">
        <f>'[16]Cumulative Stats'!D83</f>
        <v>0</v>
      </c>
      <c r="E161" t="e">
        <f>'[16]Cumulative Stats'!E83</f>
        <v>#DIV/0!</v>
      </c>
      <c r="F161">
        <f>'[16]Cumulative Stats'!F83</f>
        <v>0</v>
      </c>
      <c r="G161">
        <f>'[16]Cumulative Stats'!G83</f>
        <v>0</v>
      </c>
      <c r="J161" t="str">
        <f>'[1]Cumulative Stats'!A104</f>
        <v>Isabella</v>
      </c>
      <c r="K161" s="8" t="s">
        <v>104</v>
      </c>
      <c r="L161">
        <f>'[1]Cumulative Stats'!C104</f>
        <v>6</v>
      </c>
      <c r="M161">
        <f>'[1]Cumulative Stats'!D104</f>
        <v>101</v>
      </c>
      <c r="N161" s="6">
        <f>'[1]Cumulative Stats'!E104</f>
        <v>16.833333333333332</v>
      </c>
      <c r="O161">
        <f>'[1]Cumulative Stats'!F104</f>
        <v>31</v>
      </c>
      <c r="P161">
        <f>'[1]Cumulative Stats'!G104</f>
        <v>1</v>
      </c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1:44">
      <c r="A162" t="str">
        <f>'[16]Cumulative Stats'!A84</f>
        <v>Richardson</v>
      </c>
      <c r="B162" s="8" t="s">
        <v>118</v>
      </c>
      <c r="C162">
        <f>'[16]Cumulative Stats'!C84</f>
        <v>0</v>
      </c>
      <c r="D162">
        <f>'[16]Cumulative Stats'!D84</f>
        <v>0</v>
      </c>
      <c r="E162" t="e">
        <f>'[16]Cumulative Stats'!E84</f>
        <v>#DIV/0!</v>
      </c>
      <c r="F162">
        <f>'[16]Cumulative Stats'!F84</f>
        <v>0</v>
      </c>
      <c r="G162">
        <f>'[16]Cumulative Stats'!G84</f>
        <v>0</v>
      </c>
      <c r="J162" t="str">
        <f>'[16]Cumulative Stats'!A104</f>
        <v>Hentges</v>
      </c>
      <c r="K162" s="8" t="s">
        <v>118</v>
      </c>
      <c r="L162">
        <f>'[16]Cumulative Stats'!C104</f>
        <v>6</v>
      </c>
      <c r="M162">
        <f>'[16]Cumulative Stats'!D104</f>
        <v>95</v>
      </c>
      <c r="N162">
        <f>'[16]Cumulative Stats'!E104</f>
        <v>15.833333333333334</v>
      </c>
      <c r="O162">
        <f>'[16]Cumulative Stats'!F104</f>
        <v>62</v>
      </c>
      <c r="P162">
        <f>'[16]Cumulative Stats'!G104</f>
        <v>1</v>
      </c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1:44">
      <c r="A163" t="str">
        <f>'[11]Cumulative Stats'!A85</f>
        <v>Manning</v>
      </c>
      <c r="B163" s="8" t="s">
        <v>113</v>
      </c>
      <c r="C163">
        <f>'[11]Cumulative Stats'!C85</f>
        <v>9</v>
      </c>
      <c r="D163">
        <f>'[11]Cumulative Stats'!D85</f>
        <v>-2</v>
      </c>
      <c r="E163" s="6">
        <f>'[11]Cumulative Stats'!E85</f>
        <v>-0.22222222222222221</v>
      </c>
      <c r="F163">
        <f>'[11]Cumulative Stats'!F85</f>
        <v>5</v>
      </c>
      <c r="G163">
        <f>'[11]Cumulative Stats'!G85</f>
        <v>1</v>
      </c>
      <c r="J163" t="str">
        <f>'[1]Cumulative Stats'!A105</f>
        <v>Arnold</v>
      </c>
      <c r="K163" s="8" t="s">
        <v>104</v>
      </c>
      <c r="L163">
        <f>'[1]Cumulative Stats'!C105</f>
        <v>6</v>
      </c>
      <c r="M163">
        <f>'[1]Cumulative Stats'!D105</f>
        <v>123</v>
      </c>
      <c r="N163" s="6">
        <f>'[1]Cumulative Stats'!E105</f>
        <v>20.5</v>
      </c>
      <c r="O163">
        <f>'[1]Cumulative Stats'!F105</f>
        <v>31</v>
      </c>
      <c r="P163">
        <f>'[1]Cumulative Stats'!G105</f>
        <v>0</v>
      </c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1:44">
      <c r="A164" t="str">
        <f>'[4]Cumulative Stats'!A83</f>
        <v>Robinson</v>
      </c>
      <c r="B164" s="8" t="s">
        <v>107</v>
      </c>
      <c r="C164">
        <f>'[4]Cumulative Stats'!C83</f>
        <v>1</v>
      </c>
      <c r="D164">
        <f>'[4]Cumulative Stats'!D83</f>
        <v>-3</v>
      </c>
      <c r="E164" s="6">
        <f>'[4]Cumulative Stats'!E83</f>
        <v>-3</v>
      </c>
      <c r="F164">
        <f>'[4]Cumulative Stats'!F83</f>
        <v>0</v>
      </c>
      <c r="G164">
        <f>'[4]Cumulative Stats'!G83</f>
        <v>0</v>
      </c>
      <c r="J164" t="str">
        <f>'[14]Cumulative Stats'!A107</f>
        <v>Vannett</v>
      </c>
      <c r="K164" s="8" t="s">
        <v>116</v>
      </c>
      <c r="L164">
        <f>'[14]Cumulative Stats'!C107</f>
        <v>5</v>
      </c>
      <c r="M164">
        <f>'[14]Cumulative Stats'!D107</f>
        <v>52</v>
      </c>
      <c r="N164" s="6">
        <f>'[14]Cumulative Stats'!E107</f>
        <v>10.4</v>
      </c>
      <c r="O164">
        <f>'[14]Cumulative Stats'!F107</f>
        <v>19</v>
      </c>
      <c r="P164">
        <f>'[14]Cumulative Stats'!G107</f>
        <v>1</v>
      </c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1:44">
      <c r="A165" t="str">
        <f>'[3]Cumulative Stats'!A81</f>
        <v>Grier</v>
      </c>
      <c r="B165" s="8" t="s">
        <v>106</v>
      </c>
      <c r="C165">
        <f>'[3]Cumulative Stats'!C81</f>
        <v>4</v>
      </c>
      <c r="D165">
        <f>'[3]Cumulative Stats'!D81</f>
        <v>-4</v>
      </c>
      <c r="E165" s="6">
        <f>'[3]Cumulative Stats'!E81</f>
        <v>-1</v>
      </c>
      <c r="F165">
        <f>'[3]Cumulative Stats'!F81</f>
        <v>2</v>
      </c>
      <c r="G165">
        <f>'[3]Cumulative Stats'!G81</f>
        <v>0</v>
      </c>
      <c r="J165" t="str">
        <f>'[11]Cumulative Stats'!A104</f>
        <v>T. Jones</v>
      </c>
      <c r="K165" s="8" t="s">
        <v>113</v>
      </c>
      <c r="L165">
        <f>'[11]Cumulative Stats'!C104</f>
        <v>5</v>
      </c>
      <c r="M165">
        <f>'[11]Cumulative Stats'!D104</f>
        <v>68</v>
      </c>
      <c r="N165" s="6">
        <f>'[11]Cumulative Stats'!E104</f>
        <v>13.6</v>
      </c>
      <c r="O165">
        <f>'[11]Cumulative Stats'!F104</f>
        <v>24</v>
      </c>
      <c r="P165">
        <f>'[11]Cumulative Stats'!G104</f>
        <v>1</v>
      </c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1:44">
      <c r="A166" t="str">
        <f>'[10]Cumulative Stats'!A80</f>
        <v>Harris</v>
      </c>
      <c r="B166" s="8" t="s">
        <v>112</v>
      </c>
      <c r="C166">
        <f>'[10]Cumulative Stats'!C80</f>
        <v>5</v>
      </c>
      <c r="D166">
        <f>'[10]Cumulative Stats'!D80</f>
        <v>-4</v>
      </c>
      <c r="E166" s="6">
        <f>'[10]Cumulative Stats'!E80</f>
        <v>-0.8</v>
      </c>
      <c r="F166">
        <f>'[10]Cumulative Stats'!F80</f>
        <v>3</v>
      </c>
      <c r="G166">
        <f>'[10]Cumulative Stats'!G80</f>
        <v>0</v>
      </c>
      <c r="J166" t="str">
        <f>'[4]Cumulative Stats'!A105</f>
        <v>M. Davis</v>
      </c>
      <c r="K166" s="8" t="s">
        <v>107</v>
      </c>
      <c r="L166">
        <f>'[4]Cumulative Stats'!C105</f>
        <v>5</v>
      </c>
      <c r="M166">
        <f>'[4]Cumulative Stats'!D105</f>
        <v>26</v>
      </c>
      <c r="N166" s="6">
        <f>'[4]Cumulative Stats'!E105</f>
        <v>5.2</v>
      </c>
      <c r="O166">
        <f>'[4]Cumulative Stats'!F105</f>
        <v>12</v>
      </c>
      <c r="P166">
        <f>'[4]Cumulative Stats'!G105</f>
        <v>0</v>
      </c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1:44">
      <c r="A167" t="str">
        <f>'[4]Cumulative Stats'!A82</f>
        <v>Daniel</v>
      </c>
      <c r="B167" s="8" t="s">
        <v>107</v>
      </c>
      <c r="C167">
        <f>'[4]Cumulative Stats'!C82</f>
        <v>7</v>
      </c>
      <c r="D167">
        <f>'[4]Cumulative Stats'!D82</f>
        <v>-4</v>
      </c>
      <c r="E167" s="6">
        <f>'[4]Cumulative Stats'!E82</f>
        <v>-0.5714285714285714</v>
      </c>
      <c r="F167">
        <f>'[4]Cumulative Stats'!F82</f>
        <v>1</v>
      </c>
      <c r="G167">
        <f>'[4]Cumulative Stats'!G82</f>
        <v>0</v>
      </c>
      <c r="J167" t="str">
        <f>'[4]Cumulative Stats'!A102</f>
        <v>Shaheen</v>
      </c>
      <c r="K167" s="8" t="s">
        <v>107</v>
      </c>
      <c r="L167">
        <f>'[4]Cumulative Stats'!C102</f>
        <v>5</v>
      </c>
      <c r="M167">
        <f>'[4]Cumulative Stats'!D102</f>
        <v>47</v>
      </c>
      <c r="N167" s="6">
        <f>'[4]Cumulative Stats'!E102</f>
        <v>9.4</v>
      </c>
      <c r="O167">
        <f>'[4]Cumulative Stats'!F102</f>
        <v>23</v>
      </c>
      <c r="P167">
        <f>'[4]Cumulative Stats'!G102</f>
        <v>0</v>
      </c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1:44">
      <c r="A168" t="str">
        <f>'[16]Cumulative Stats'!A79</f>
        <v>S. Sims</v>
      </c>
      <c r="B168" s="8" t="s">
        <v>118</v>
      </c>
      <c r="C168">
        <f>'[16]Cumulative Stats'!C79</f>
        <v>7</v>
      </c>
      <c r="D168">
        <f>'[16]Cumulative Stats'!D79</f>
        <v>-5</v>
      </c>
      <c r="E168" s="6">
        <f>'[16]Cumulative Stats'!E79</f>
        <v>-0.7142857142857143</v>
      </c>
      <c r="F168">
        <f>'[16]Cumulative Stats'!F79</f>
        <v>6</v>
      </c>
      <c r="G168">
        <f>'[16]Cumulative Stats'!G79</f>
        <v>0</v>
      </c>
      <c r="J168" t="str">
        <f>'[1]Cumulative Stats'!A106</f>
        <v>Sherfield</v>
      </c>
      <c r="K168" s="8" t="s">
        <v>104</v>
      </c>
      <c r="L168">
        <f>'[1]Cumulative Stats'!C106</f>
        <v>5</v>
      </c>
      <c r="M168">
        <f>'[1]Cumulative Stats'!D106</f>
        <v>51</v>
      </c>
      <c r="N168" s="6">
        <f>'[1]Cumulative Stats'!E106</f>
        <v>10.199999999999999</v>
      </c>
      <c r="O168">
        <f>'[1]Cumulative Stats'!F106</f>
        <v>23</v>
      </c>
      <c r="P168">
        <f>'[1]Cumulative Stats'!G106</f>
        <v>0</v>
      </c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1:44">
      <c r="A169" t="str">
        <f>'[13]Cumulative Stats'!A80</f>
        <v>Garroppolo</v>
      </c>
      <c r="B169" s="8" t="s">
        <v>115</v>
      </c>
      <c r="C169">
        <f>'[13]Cumulative Stats'!C80</f>
        <v>38</v>
      </c>
      <c r="D169">
        <f>'[13]Cumulative Stats'!D80</f>
        <v>-5</v>
      </c>
      <c r="E169" s="6">
        <f>'[13]Cumulative Stats'!E80</f>
        <v>-0.13157894736842105</v>
      </c>
      <c r="F169">
        <f>'[13]Cumulative Stats'!F80</f>
        <v>5</v>
      </c>
      <c r="G169">
        <f>'[13]Cumulative Stats'!G80</f>
        <v>0</v>
      </c>
      <c r="J169" t="str">
        <f>'[4]Cumulative Stats'!A104</f>
        <v>Holtz</v>
      </c>
      <c r="K169" s="8" t="s">
        <v>107</v>
      </c>
      <c r="L169">
        <f>'[4]Cumulative Stats'!C104</f>
        <v>5</v>
      </c>
      <c r="M169">
        <f>'[4]Cumulative Stats'!D104</f>
        <v>66</v>
      </c>
      <c r="N169" s="6">
        <f>'[4]Cumulative Stats'!E104</f>
        <v>13.2</v>
      </c>
      <c r="O169">
        <f>'[4]Cumulative Stats'!F104</f>
        <v>20</v>
      </c>
      <c r="P169">
        <f>'[4]Cumulative Stats'!G104</f>
        <v>1</v>
      </c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1:44">
      <c r="A170" t="str">
        <f>'[2]Cumulative Stats'!A81</f>
        <v>Barner</v>
      </c>
      <c r="B170" s="8" t="s">
        <v>105</v>
      </c>
      <c r="C170">
        <f>'[2]Cumulative Stats'!C81</f>
        <v>5</v>
      </c>
      <c r="D170">
        <f>'[2]Cumulative Stats'!D81</f>
        <v>-5</v>
      </c>
      <c r="E170" s="6">
        <f>'[2]Cumulative Stats'!E81</f>
        <v>-1</v>
      </c>
      <c r="F170">
        <f>'[2]Cumulative Stats'!F81</f>
        <v>0</v>
      </c>
      <c r="G170">
        <f>'[2]Cumulative Stats'!G81</f>
        <v>0</v>
      </c>
      <c r="J170" t="str">
        <f>'[3]Cumulative Stats'!A103</f>
        <v>White</v>
      </c>
      <c r="K170" s="8" t="s">
        <v>106</v>
      </c>
      <c r="L170">
        <f>'[3]Cumulative Stats'!C103</f>
        <v>5</v>
      </c>
      <c r="M170">
        <f>'[3]Cumulative Stats'!D103</f>
        <v>42</v>
      </c>
      <c r="N170" s="6">
        <f>'[3]Cumulative Stats'!E103</f>
        <v>8.4</v>
      </c>
      <c r="O170">
        <f>'[3]Cumulative Stats'!F103</f>
        <v>15</v>
      </c>
      <c r="P170">
        <f>'[3]Cumulative Stats'!G103</f>
        <v>0</v>
      </c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1:44">
      <c r="A171" t="str">
        <f>'[4]Cumulative Stats'!A84</f>
        <v>Miller</v>
      </c>
      <c r="B171" s="8" t="s">
        <v>107</v>
      </c>
      <c r="C171">
        <f>'[4]Cumulative Stats'!C84</f>
        <v>1</v>
      </c>
      <c r="D171">
        <f>'[4]Cumulative Stats'!D84</f>
        <v>-7</v>
      </c>
      <c r="E171" s="6">
        <f>'[4]Cumulative Stats'!E84</f>
        <v>-7</v>
      </c>
      <c r="F171">
        <f>'[4]Cumulative Stats'!F84</f>
        <v>0</v>
      </c>
      <c r="G171">
        <f>'[4]Cumulative Stats'!G84</f>
        <v>0</v>
      </c>
      <c r="J171" t="str">
        <f>'[9]Cumulative Stats'!A105</f>
        <v>Boone</v>
      </c>
      <c r="K171" s="8" t="s">
        <v>111</v>
      </c>
      <c r="L171">
        <f>'[9]Cumulative Stats'!C105</f>
        <v>5</v>
      </c>
      <c r="M171">
        <f>'[9]Cumulative Stats'!D105</f>
        <v>47</v>
      </c>
      <c r="N171" s="6">
        <f>'[9]Cumulative Stats'!E105</f>
        <v>9.4</v>
      </c>
      <c r="O171">
        <f>'[9]Cumulative Stats'!F105</f>
        <v>22</v>
      </c>
      <c r="P171">
        <f>'[9]Cumulative Stats'!G105</f>
        <v>2</v>
      </c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1:44">
      <c r="A172" t="str">
        <f>'[10]Cumulative Stats'!A85</f>
        <v>Thomas</v>
      </c>
      <c r="B172" s="8" t="s">
        <v>112</v>
      </c>
      <c r="C172">
        <f>'[10]Cumulative Stats'!C85</f>
        <v>1</v>
      </c>
      <c r="D172">
        <f>'[10]Cumulative Stats'!D85</f>
        <v>-7</v>
      </c>
      <c r="E172" s="6">
        <f>'[10]Cumulative Stats'!E85</f>
        <v>-7</v>
      </c>
      <c r="F172">
        <f>'[10]Cumulative Stats'!F85</f>
        <v>0</v>
      </c>
      <c r="G172">
        <f>'[10]Cumulative Stats'!G85</f>
        <v>0</v>
      </c>
      <c r="J172" t="str">
        <f>'[12]Cumulative Stats'!A108</f>
        <v>Burnett</v>
      </c>
      <c r="K172" s="8" t="s">
        <v>114</v>
      </c>
      <c r="L172">
        <f>'[12]Cumulative Stats'!C108</f>
        <v>5</v>
      </c>
      <c r="M172">
        <f>'[12]Cumulative Stats'!D108</f>
        <v>81</v>
      </c>
      <c r="N172" s="6">
        <f>'[12]Cumulative Stats'!E108</f>
        <v>16.2</v>
      </c>
      <c r="O172">
        <f>'[12]Cumulative Stats'!F108</f>
        <v>21</v>
      </c>
      <c r="P172">
        <f>'[12]Cumulative Stats'!G108</f>
        <v>1</v>
      </c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1:44">
      <c r="A173" t="str">
        <f>'[2]Cumulative Stats'!A85</f>
        <v>J. Jones</v>
      </c>
      <c r="B173" s="8" t="s">
        <v>105</v>
      </c>
      <c r="C173">
        <f>'[2]Cumulative Stats'!C85</f>
        <v>2</v>
      </c>
      <c r="D173">
        <f>'[2]Cumulative Stats'!D85</f>
        <v>-13</v>
      </c>
      <c r="E173" s="6">
        <f>'[2]Cumulative Stats'!E85</f>
        <v>-6.5</v>
      </c>
      <c r="F173">
        <f>'[2]Cumulative Stats'!F85</f>
        <v>0</v>
      </c>
      <c r="G173">
        <f>'[2]Cumulative Stats'!G85</f>
        <v>0</v>
      </c>
      <c r="J173" t="str">
        <f>'[12]Cumulative Stats'!A104</f>
        <v>D. Jackson</v>
      </c>
      <c r="K173" s="8" t="s">
        <v>114</v>
      </c>
      <c r="L173">
        <f>'[12]Cumulative Stats'!C104</f>
        <v>4</v>
      </c>
      <c r="M173">
        <f>'[12]Cumulative Stats'!D104</f>
        <v>55</v>
      </c>
      <c r="N173" s="6">
        <f>'[12]Cumulative Stats'!E104</f>
        <v>13.75</v>
      </c>
      <c r="O173">
        <f>'[12]Cumulative Stats'!F104</f>
        <v>21</v>
      </c>
      <c r="P173">
        <f>'[12]Cumulative Stats'!G104</f>
        <v>0</v>
      </c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1:44">
      <c r="B174" s="8"/>
      <c r="J174" t="str">
        <f>'[12]Cumulative Stats'!A106</f>
        <v>Sproles</v>
      </c>
      <c r="K174" s="8" t="s">
        <v>114</v>
      </c>
      <c r="L174">
        <f>'[12]Cumulative Stats'!C106</f>
        <v>4</v>
      </c>
      <c r="M174">
        <f>'[12]Cumulative Stats'!D106</f>
        <v>36</v>
      </c>
      <c r="N174" s="6">
        <f>'[12]Cumulative Stats'!E106</f>
        <v>9</v>
      </c>
      <c r="O174">
        <f>'[12]Cumulative Stats'!F106</f>
        <v>25</v>
      </c>
      <c r="P174">
        <f>'[12]Cumulative Stats'!G106</f>
        <v>0</v>
      </c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1:44">
      <c r="B175" s="8"/>
      <c r="J175" t="str">
        <f>'[11]Cumulative Stats'!A107</f>
        <v>Hilliman</v>
      </c>
      <c r="K175" s="8" t="s">
        <v>113</v>
      </c>
      <c r="L175">
        <f>'[11]Cumulative Stats'!C107</f>
        <v>4</v>
      </c>
      <c r="M175">
        <f>'[11]Cumulative Stats'!D107</f>
        <v>16</v>
      </c>
      <c r="N175" s="6">
        <f>'[11]Cumulative Stats'!E107</f>
        <v>4</v>
      </c>
      <c r="O175">
        <f>'[11]Cumulative Stats'!F107</f>
        <v>15</v>
      </c>
      <c r="P175">
        <f>'[11]Cumulative Stats'!G107</f>
        <v>0</v>
      </c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1:44">
      <c r="B176" s="8"/>
      <c r="J176" t="str">
        <f>'[13]Cumulative Stats'!A105</f>
        <v>James</v>
      </c>
      <c r="K176" s="8" t="s">
        <v>115</v>
      </c>
      <c r="L176">
        <f>'[13]Cumulative Stats'!C105</f>
        <v>4</v>
      </c>
      <c r="M176">
        <f>'[13]Cumulative Stats'!D105</f>
        <v>101</v>
      </c>
      <c r="N176" s="6">
        <f>'[13]Cumulative Stats'!E105</f>
        <v>25.25</v>
      </c>
      <c r="O176">
        <f>'[13]Cumulative Stats'!F105</f>
        <v>37</v>
      </c>
      <c r="P176">
        <f>'[13]Cumulative Stats'!G105</f>
        <v>0</v>
      </c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2:44">
      <c r="B177" s="8"/>
      <c r="J177" t="str">
        <f>'[14]Cumulative Stats'!A105</f>
        <v>Penny</v>
      </c>
      <c r="K177" s="8" t="s">
        <v>116</v>
      </c>
      <c r="L177">
        <f>'[14]Cumulative Stats'!C105</f>
        <v>4</v>
      </c>
      <c r="M177">
        <f>'[14]Cumulative Stats'!D105</f>
        <v>7</v>
      </c>
      <c r="N177" s="6">
        <f>'[14]Cumulative Stats'!E105</f>
        <v>1.75</v>
      </c>
      <c r="O177">
        <f>'[14]Cumulative Stats'!F105</f>
        <v>5</v>
      </c>
      <c r="P177">
        <f>'[14]Cumulative Stats'!G105</f>
        <v>0</v>
      </c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2:44">
      <c r="B178" s="8"/>
      <c r="J178" t="str">
        <f>'[8]Cumulative Stats'!A101</f>
        <v>Henderson</v>
      </c>
      <c r="K178" s="8" t="s">
        <v>139</v>
      </c>
      <c r="L178">
        <f>'[8]Cumulative Stats'!C101</f>
        <v>4</v>
      </c>
      <c r="M178">
        <f>'[8]Cumulative Stats'!D101</f>
        <v>51</v>
      </c>
      <c r="N178" s="6">
        <f>'[8]Cumulative Stats'!E101</f>
        <v>12.75</v>
      </c>
      <c r="O178">
        <f>'[8]Cumulative Stats'!F101</f>
        <v>17</v>
      </c>
      <c r="P178">
        <f>'[8]Cumulative Stats'!G101</f>
        <v>0</v>
      </c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2:44">
      <c r="B179" s="8"/>
      <c r="J179" t="str">
        <f>'[2]Cumulative Stats'!A107</f>
        <v>Zaccheaus</v>
      </c>
      <c r="K179" s="8" t="s">
        <v>105</v>
      </c>
      <c r="L179">
        <f>'[2]Cumulative Stats'!C107</f>
        <v>4</v>
      </c>
      <c r="M179">
        <f>'[2]Cumulative Stats'!D107</f>
        <v>91</v>
      </c>
      <c r="N179" s="6">
        <f>'[2]Cumulative Stats'!E107</f>
        <v>22.75</v>
      </c>
      <c r="O179">
        <f>'[2]Cumulative Stats'!F107</f>
        <v>33</v>
      </c>
      <c r="P179">
        <f>'[2]Cumulative Stats'!G107</f>
        <v>1</v>
      </c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2:44">
      <c r="B180" s="8"/>
      <c r="J180" t="str">
        <f>'[4]Cumulative Stats'!A106</f>
        <v>Ridley</v>
      </c>
      <c r="K180" s="8" t="s">
        <v>107</v>
      </c>
      <c r="L180">
        <f>'[4]Cumulative Stats'!C106</f>
        <v>4</v>
      </c>
      <c r="M180">
        <f>'[4]Cumulative Stats'!D106</f>
        <v>40</v>
      </c>
      <c r="N180" s="6">
        <f>'[4]Cumulative Stats'!E106</f>
        <v>10</v>
      </c>
      <c r="O180">
        <f>'[4]Cumulative Stats'!F106</f>
        <v>26</v>
      </c>
      <c r="P180">
        <f>'[4]Cumulative Stats'!G106</f>
        <v>0</v>
      </c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2:44">
      <c r="B181" s="8"/>
      <c r="J181" t="str">
        <f>'[15]Cumulative Stats'!A105</f>
        <v>Hyman</v>
      </c>
      <c r="K181" s="8" t="s">
        <v>117</v>
      </c>
      <c r="L181">
        <f>'[15]Cumulative Stats'!C105</f>
        <v>4</v>
      </c>
      <c r="M181">
        <f>'[15]Cumulative Stats'!D105</f>
        <v>66</v>
      </c>
      <c r="N181" s="6">
        <f>'[15]Cumulative Stats'!E105</f>
        <v>16.5</v>
      </c>
      <c r="O181">
        <f>'[15]Cumulative Stats'!F105</f>
        <v>31</v>
      </c>
      <c r="P181">
        <f>'[15]Cumulative Stats'!G105</f>
        <v>0</v>
      </c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2:44">
      <c r="B182" s="8"/>
      <c r="J182" t="str">
        <f>'[13]Cumulative Stats'!A107</f>
        <v>Toilolo</v>
      </c>
      <c r="K182" s="8" t="s">
        <v>115</v>
      </c>
      <c r="L182">
        <f>'[13]Cumulative Stats'!C107</f>
        <v>4</v>
      </c>
      <c r="M182">
        <f>'[13]Cumulative Stats'!D107</f>
        <v>3</v>
      </c>
      <c r="N182" s="6">
        <f>'[13]Cumulative Stats'!E107</f>
        <v>0.75</v>
      </c>
      <c r="O182">
        <f>'[13]Cumulative Stats'!F107</f>
        <v>5</v>
      </c>
      <c r="P182">
        <f>'[13]Cumulative Stats'!G107</f>
        <v>0</v>
      </c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2:44">
      <c r="B183" s="8"/>
      <c r="J183" t="str">
        <f>'[2]Cumulative Stats'!A105</f>
        <v>Stocker</v>
      </c>
      <c r="K183" s="8" t="s">
        <v>105</v>
      </c>
      <c r="L183">
        <f>'[2]Cumulative Stats'!C105</f>
        <v>4</v>
      </c>
      <c r="M183">
        <f>'[2]Cumulative Stats'!D105</f>
        <v>19</v>
      </c>
      <c r="N183" s="6">
        <f>'[2]Cumulative Stats'!E105</f>
        <v>4.75</v>
      </c>
      <c r="O183">
        <f>'[2]Cumulative Stats'!F105</f>
        <v>8</v>
      </c>
      <c r="P183">
        <f>'[2]Cumulative Stats'!G105</f>
        <v>0</v>
      </c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2:44">
      <c r="B184" s="8"/>
      <c r="J184" t="str">
        <f>'[9]Cumulative Stats'!A106</f>
        <v>Beebe</v>
      </c>
      <c r="K184" s="8" t="s">
        <v>111</v>
      </c>
      <c r="L184">
        <f>'[9]Cumulative Stats'!C106</f>
        <v>3</v>
      </c>
      <c r="M184">
        <f>'[9]Cumulative Stats'!D106</f>
        <v>70</v>
      </c>
      <c r="N184" s="6">
        <f>'[9]Cumulative Stats'!E106</f>
        <v>23.333333333333332</v>
      </c>
      <c r="O184">
        <f>'[9]Cumulative Stats'!F106</f>
        <v>31</v>
      </c>
      <c r="P184">
        <f>'[9]Cumulative Stats'!G106</f>
        <v>0</v>
      </c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2:44">
      <c r="B185" s="8"/>
      <c r="J185" t="str">
        <f>'[1]Cumulative Stats'!A107</f>
        <v>Crabtree</v>
      </c>
      <c r="K185" s="8" t="s">
        <v>104</v>
      </c>
      <c r="L185">
        <f>'[1]Cumulative Stats'!C107</f>
        <v>3</v>
      </c>
      <c r="M185">
        <f>'[1]Cumulative Stats'!D107</f>
        <v>25</v>
      </c>
      <c r="N185" s="6">
        <f>'[1]Cumulative Stats'!E107</f>
        <v>8.3333333333333339</v>
      </c>
      <c r="O185">
        <f>'[1]Cumulative Stats'!F107</f>
        <v>21</v>
      </c>
      <c r="P185">
        <f>'[1]Cumulative Stats'!G107</f>
        <v>1</v>
      </c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2:44">
      <c r="B186" s="8"/>
      <c r="J186" t="str">
        <f>'[6]Cumulative Stats'!A104</f>
        <v>Bawden</v>
      </c>
      <c r="K186" s="8" t="s">
        <v>109</v>
      </c>
      <c r="L186">
        <f>'[6]Cumulative Stats'!C104</f>
        <v>3</v>
      </c>
      <c r="M186">
        <f>'[6]Cumulative Stats'!D104</f>
        <v>5</v>
      </c>
      <c r="N186" s="6">
        <f>'[6]Cumulative Stats'!E104</f>
        <v>1.6666666666666667</v>
      </c>
      <c r="O186">
        <f>'[6]Cumulative Stats'!F104</f>
        <v>6</v>
      </c>
      <c r="P186">
        <f>'[6]Cumulative Stats'!G104</f>
        <v>0</v>
      </c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2:44">
      <c r="B187" s="8"/>
      <c r="J187" t="str">
        <f>'[15]Cumulative Stats'!A107</f>
        <v>Logan</v>
      </c>
      <c r="K187" s="8" t="s">
        <v>117</v>
      </c>
      <c r="L187">
        <f>'[15]Cumulative Stats'!C107</f>
        <v>3</v>
      </c>
      <c r="M187">
        <f>'[15]Cumulative Stats'!D107</f>
        <v>26</v>
      </c>
      <c r="N187" s="6">
        <f>'[15]Cumulative Stats'!E107</f>
        <v>8.6666666666666661</v>
      </c>
      <c r="O187">
        <f>'[15]Cumulative Stats'!F107</f>
        <v>15</v>
      </c>
      <c r="P187">
        <f>'[15]Cumulative Stats'!G107</f>
        <v>0</v>
      </c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2:44">
      <c r="B188" s="8"/>
      <c r="J188" t="str">
        <f>'[7]Cumulative Stats'!A105</f>
        <v>Carson</v>
      </c>
      <c r="K188" s="8" t="s">
        <v>110</v>
      </c>
      <c r="L188">
        <f>'[7]Cumulative Stats'!C105</f>
        <v>3</v>
      </c>
      <c r="M188">
        <f>'[7]Cumulative Stats'!D105</f>
        <v>1</v>
      </c>
      <c r="N188" s="6">
        <f>'[7]Cumulative Stats'!E105</f>
        <v>0.33333333333333331</v>
      </c>
      <c r="O188">
        <f>'[7]Cumulative Stats'!F105</f>
        <v>2</v>
      </c>
      <c r="P188">
        <f>'[7]Cumulative Stats'!G105</f>
        <v>0</v>
      </c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2:44">
      <c r="B189" s="8"/>
      <c r="J189" t="str">
        <f>'[4]Cumulative Stats'!A107</f>
        <v>Braunecker</v>
      </c>
      <c r="K189" s="8" t="s">
        <v>107</v>
      </c>
      <c r="L189">
        <f>'[4]Cumulative Stats'!C107</f>
        <v>3</v>
      </c>
      <c r="M189">
        <f>'[4]Cumulative Stats'!D107</f>
        <v>49</v>
      </c>
      <c r="N189" s="6">
        <f>'[4]Cumulative Stats'!E107</f>
        <v>16.333333333333332</v>
      </c>
      <c r="O189">
        <f>'[4]Cumulative Stats'!F107</f>
        <v>38</v>
      </c>
      <c r="P189">
        <f>'[4]Cumulative Stats'!G107</f>
        <v>0</v>
      </c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2:44">
      <c r="B190" s="8"/>
      <c r="J190" t="str">
        <f>'[10]Cumulative Stats'!A102</f>
        <v>Line</v>
      </c>
      <c r="K190" s="8" t="s">
        <v>112</v>
      </c>
      <c r="L190">
        <f>'[10]Cumulative Stats'!C102</f>
        <v>3</v>
      </c>
      <c r="M190">
        <f>'[10]Cumulative Stats'!D102</f>
        <v>25</v>
      </c>
      <c r="N190" s="6">
        <f>'[10]Cumulative Stats'!E102</f>
        <v>8.3333333333333339</v>
      </c>
      <c r="O190">
        <f>'[10]Cumulative Stats'!F102</f>
        <v>9</v>
      </c>
      <c r="P190">
        <f>'[10]Cumulative Stats'!G102</f>
        <v>0</v>
      </c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2:44">
      <c r="B191" s="8"/>
      <c r="J191" t="str">
        <f>'[3]Cumulative Stats'!A104</f>
        <v>Armah</v>
      </c>
      <c r="K191" s="8" t="s">
        <v>106</v>
      </c>
      <c r="L191">
        <f>'[3]Cumulative Stats'!C104</f>
        <v>3</v>
      </c>
      <c r="M191">
        <f>'[3]Cumulative Stats'!D104</f>
        <v>15</v>
      </c>
      <c r="N191" s="6">
        <f>'[3]Cumulative Stats'!E104</f>
        <v>5</v>
      </c>
      <c r="O191">
        <f>'[3]Cumulative Stats'!F104</f>
        <v>13</v>
      </c>
      <c r="P191">
        <f>'[3]Cumulative Stats'!G104</f>
        <v>0</v>
      </c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2:44">
      <c r="J192" t="str">
        <f>'[3]Cumulative Stats'!A101</f>
        <v>Hogan</v>
      </c>
      <c r="K192" s="8" t="s">
        <v>106</v>
      </c>
      <c r="L192">
        <f>'[3]Cumulative Stats'!C101</f>
        <v>3</v>
      </c>
      <c r="M192">
        <f>'[3]Cumulative Stats'!D101</f>
        <v>29</v>
      </c>
      <c r="N192" s="6">
        <f>'[3]Cumulative Stats'!E101</f>
        <v>9.6666666666666661</v>
      </c>
      <c r="O192">
        <f>'[3]Cumulative Stats'!F101</f>
        <v>17</v>
      </c>
      <c r="P192">
        <f>'[3]Cumulative Stats'!G101</f>
        <v>0</v>
      </c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0:44">
      <c r="J193" t="str">
        <f>'[3]Cumulative Stats'!A102</f>
        <v>Bonnafon</v>
      </c>
      <c r="K193" s="8" t="s">
        <v>106</v>
      </c>
      <c r="L193">
        <f>'[3]Cumulative Stats'!C102</f>
        <v>3</v>
      </c>
      <c r="M193">
        <f>'[3]Cumulative Stats'!D102</f>
        <v>25</v>
      </c>
      <c r="N193" s="6">
        <f>'[3]Cumulative Stats'!E102</f>
        <v>8.3333333333333339</v>
      </c>
      <c r="O193">
        <f>'[3]Cumulative Stats'!F102</f>
        <v>11</v>
      </c>
      <c r="P193">
        <f>'[3]Cumulative Stats'!G102</f>
        <v>0</v>
      </c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0:44">
      <c r="J194" t="str">
        <f>'[8]Cumulative Stats'!A103</f>
        <v>M. Brown</v>
      </c>
      <c r="K194" s="8" t="s">
        <v>139</v>
      </c>
      <c r="L194">
        <f>'[8]Cumulative Stats'!C103</f>
        <v>3</v>
      </c>
      <c r="M194">
        <f>'[8]Cumulative Stats'!D103</f>
        <v>36</v>
      </c>
      <c r="N194" s="6">
        <f>'[8]Cumulative Stats'!E103</f>
        <v>12</v>
      </c>
      <c r="O194">
        <f>'[8]Cumulative Stats'!F103</f>
        <v>19</v>
      </c>
      <c r="P194">
        <f>'[8]Cumulative Stats'!G103</f>
        <v>0</v>
      </c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0:44">
      <c r="J195" t="str">
        <f>'[2]Cumulative Stats'!A104</f>
        <v>Graham</v>
      </c>
      <c r="K195" s="8" t="s">
        <v>105</v>
      </c>
      <c r="L195">
        <f>'[2]Cumulative Stats'!C104</f>
        <v>3</v>
      </c>
      <c r="M195">
        <f>'[2]Cumulative Stats'!D104</f>
        <v>79</v>
      </c>
      <c r="N195" s="6">
        <f>'[2]Cumulative Stats'!E104</f>
        <v>26.333333333333332</v>
      </c>
      <c r="O195">
        <f>'[2]Cumulative Stats'!F104</f>
        <v>37</v>
      </c>
      <c r="P195">
        <f>'[2]Cumulative Stats'!G104</f>
        <v>0</v>
      </c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0:44">
      <c r="J196" t="str">
        <f>'[11]Cumulative Stats'!A105</f>
        <v>Core</v>
      </c>
      <c r="K196" s="8" t="s">
        <v>113</v>
      </c>
      <c r="L196">
        <f>'[11]Cumulative Stats'!C105</f>
        <v>3</v>
      </c>
      <c r="M196">
        <f>'[11]Cumulative Stats'!D105</f>
        <v>43</v>
      </c>
      <c r="N196" s="6">
        <f>'[11]Cumulative Stats'!E105</f>
        <v>14.333333333333334</v>
      </c>
      <c r="O196">
        <f>'[11]Cumulative Stats'!F105</f>
        <v>0</v>
      </c>
      <c r="P196">
        <f>'[11]Cumulative Stats'!G105</f>
        <v>0</v>
      </c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0:44">
      <c r="J197" t="str">
        <f>'[5]Cumulative Stats'!A102</f>
        <v>D. Smith</v>
      </c>
      <c r="K197" s="8" t="s">
        <v>108</v>
      </c>
      <c r="L197">
        <f>'[5]Cumulative Stats'!C102</f>
        <v>2</v>
      </c>
      <c r="M197">
        <f>'[5]Cumulative Stats'!D102</f>
        <v>46</v>
      </c>
      <c r="N197" s="6">
        <f>'[5]Cumulative Stats'!E102</f>
        <v>23</v>
      </c>
      <c r="O197">
        <f>'[5]Cumulative Stats'!F102</f>
        <v>29</v>
      </c>
      <c r="P197">
        <f>'[5]Cumulative Stats'!G102</f>
        <v>0</v>
      </c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0:44">
      <c r="J198" t="str">
        <f>'[15]Cumulative Stats'!A109</f>
        <v>Auclair</v>
      </c>
      <c r="K198" s="8" t="s">
        <v>117</v>
      </c>
      <c r="L198">
        <f>'[15]Cumulative Stats'!C109</f>
        <v>2</v>
      </c>
      <c r="M198">
        <f>'[15]Cumulative Stats'!D109</f>
        <v>23</v>
      </c>
      <c r="N198" s="6">
        <f>'[15]Cumulative Stats'!E109</f>
        <v>11.5</v>
      </c>
      <c r="O198">
        <f>'[15]Cumulative Stats'!F109</f>
        <v>18</v>
      </c>
      <c r="P198">
        <f>'[15]Cumulative Stats'!G109</f>
        <v>0</v>
      </c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0:44">
      <c r="J199" t="str">
        <f>'[9]Cumulative Stats'!A108</f>
        <v>Bradbury</v>
      </c>
      <c r="K199" s="8" t="s">
        <v>111</v>
      </c>
      <c r="L199">
        <f>'[9]Cumulative Stats'!C108</f>
        <v>2</v>
      </c>
      <c r="M199">
        <f>'[9]Cumulative Stats'!D108</f>
        <v>-6</v>
      </c>
      <c r="N199" s="6">
        <f>'[9]Cumulative Stats'!E108</f>
        <v>-3</v>
      </c>
      <c r="O199">
        <f>'[9]Cumulative Stats'!F108</f>
        <v>0</v>
      </c>
      <c r="P199">
        <f>'[9]Cumulative Stats'!G108</f>
        <v>0</v>
      </c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0:44">
      <c r="J200" t="str">
        <f>'[12]Cumulative Stats'!A107</f>
        <v>Matthews</v>
      </c>
      <c r="K200" s="8" t="s">
        <v>114</v>
      </c>
      <c r="L200">
        <f>'[12]Cumulative Stats'!C107</f>
        <v>2</v>
      </c>
      <c r="M200">
        <f>'[12]Cumulative Stats'!D107</f>
        <v>11</v>
      </c>
      <c r="N200" s="6">
        <f>'[12]Cumulative Stats'!E107</f>
        <v>5.5</v>
      </c>
      <c r="O200">
        <f>'[12]Cumulative Stats'!F107</f>
        <v>8</v>
      </c>
      <c r="P200">
        <f>'[12]Cumulative Stats'!G107</f>
        <v>0</v>
      </c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0:44">
      <c r="J201" t="str">
        <f>'[13]Cumulative Stats'!A106</f>
        <v>Wilson</v>
      </c>
      <c r="K201" s="8" t="s">
        <v>115</v>
      </c>
      <c r="L201">
        <f>'[13]Cumulative Stats'!C106</f>
        <v>2</v>
      </c>
      <c r="M201">
        <f>'[13]Cumulative Stats'!D106</f>
        <v>18</v>
      </c>
      <c r="N201" s="6">
        <f>'[13]Cumulative Stats'!E106</f>
        <v>9</v>
      </c>
      <c r="O201">
        <f>'[13]Cumulative Stats'!F106</f>
        <v>16</v>
      </c>
      <c r="P201">
        <f>'[13]Cumulative Stats'!G106</f>
        <v>0</v>
      </c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0:44">
      <c r="J202" t="str">
        <f>'[6]Cumulative Stats'!A107</f>
        <v>Hills</v>
      </c>
      <c r="K202" s="8" t="s">
        <v>109</v>
      </c>
      <c r="L202">
        <f>'[6]Cumulative Stats'!C107</f>
        <v>2</v>
      </c>
      <c r="M202">
        <f>'[6]Cumulative Stats'!D107</f>
        <v>0</v>
      </c>
      <c r="N202" s="6">
        <f>'[6]Cumulative Stats'!E107</f>
        <v>0</v>
      </c>
      <c r="O202">
        <f>'[6]Cumulative Stats'!F107</f>
        <v>1</v>
      </c>
      <c r="P202">
        <f>'[6]Cumulative Stats'!G107</f>
        <v>0</v>
      </c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0:44">
      <c r="J203" t="str">
        <f>'[10]Cumulative Stats'!A107</f>
        <v>Washington</v>
      </c>
      <c r="K203" s="8" t="s">
        <v>112</v>
      </c>
      <c r="L203">
        <f>'[10]Cumulative Stats'!C107</f>
        <v>2</v>
      </c>
      <c r="M203">
        <f>'[10]Cumulative Stats'!D107</f>
        <v>15</v>
      </c>
      <c r="N203" s="6">
        <f>'[10]Cumulative Stats'!E107</f>
        <v>7.5</v>
      </c>
      <c r="O203">
        <f>'[10]Cumulative Stats'!F107</f>
        <v>10</v>
      </c>
      <c r="P203">
        <f>'[10]Cumulative Stats'!G107</f>
        <v>0</v>
      </c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0:44">
      <c r="J204" t="str">
        <f>'[11]Cumulative Stats'!A110</f>
        <v>Penny</v>
      </c>
      <c r="K204" s="8" t="s">
        <v>113</v>
      </c>
      <c r="L204">
        <f>'[11]Cumulative Stats'!C110</f>
        <v>2</v>
      </c>
      <c r="M204">
        <f>'[11]Cumulative Stats'!D110</f>
        <v>25</v>
      </c>
      <c r="N204" s="6">
        <f>'[11]Cumulative Stats'!E110</f>
        <v>12.5</v>
      </c>
      <c r="O204">
        <f>'[11]Cumulative Stats'!F110</f>
        <v>22</v>
      </c>
      <c r="P204">
        <f>'[11]Cumulative Stats'!G110</f>
        <v>0</v>
      </c>
      <c r="S204" s="11"/>
      <c r="T204" s="12"/>
      <c r="U204" s="13"/>
      <c r="V204" s="13"/>
      <c r="W204" s="14"/>
      <c r="X204" s="14"/>
      <c r="Y204" s="14"/>
      <c r="Z204" s="14"/>
      <c r="AB204" s="16"/>
      <c r="AC204" s="17"/>
      <c r="AD204" s="18"/>
      <c r="AE204" s="18"/>
      <c r="AF204" s="19"/>
      <c r="AG204" s="20"/>
      <c r="AH204" s="18"/>
      <c r="AI204" s="18"/>
      <c r="AK204" s="16"/>
      <c r="AL204" s="21"/>
      <c r="AM204" s="22"/>
      <c r="AN204" s="22"/>
      <c r="AO204" s="23"/>
      <c r="AP204" s="21"/>
      <c r="AQ204" s="22"/>
      <c r="AR204" s="22"/>
    </row>
    <row r="205" spans="10:44">
      <c r="J205" t="str">
        <f>'[8]Cumulative Stats'!A104</f>
        <v>Thomas</v>
      </c>
      <c r="K205" s="8" t="s">
        <v>139</v>
      </c>
      <c r="L205">
        <f>'[8]Cumulative Stats'!C104</f>
        <v>2</v>
      </c>
      <c r="M205">
        <f>'[8]Cumulative Stats'!D104</f>
        <v>16</v>
      </c>
      <c r="N205" s="6">
        <f>'[8]Cumulative Stats'!E104</f>
        <v>8</v>
      </c>
      <c r="O205">
        <f>'[8]Cumulative Stats'!F104</f>
        <v>11</v>
      </c>
      <c r="P205">
        <f>'[8]Cumulative Stats'!G104</f>
        <v>0</v>
      </c>
      <c r="S205" s="11"/>
      <c r="T205" s="12"/>
      <c r="U205" s="13"/>
      <c r="V205" s="13"/>
      <c r="W205" s="14"/>
      <c r="X205" s="14"/>
      <c r="Y205" s="14"/>
      <c r="Z205" s="14"/>
      <c r="AB205" s="16"/>
      <c r="AC205" s="17"/>
      <c r="AD205" s="18"/>
      <c r="AE205" s="18"/>
      <c r="AF205" s="19"/>
      <c r="AG205" s="20"/>
      <c r="AH205" s="18"/>
      <c r="AI205" s="18"/>
      <c r="AK205" s="16"/>
      <c r="AL205" s="21"/>
      <c r="AM205" s="22"/>
      <c r="AN205" s="22"/>
      <c r="AO205" s="23"/>
      <c r="AP205" s="21"/>
      <c r="AQ205" s="22"/>
      <c r="AR205" s="22"/>
    </row>
    <row r="206" spans="10:44">
      <c r="J206" t="str">
        <f>'[6]Cumulative Stats'!A105</f>
        <v>Lacy</v>
      </c>
      <c r="K206" s="8" t="s">
        <v>109</v>
      </c>
      <c r="L206">
        <f>'[6]Cumulative Stats'!C105</f>
        <v>2</v>
      </c>
      <c r="M206">
        <f>'[6]Cumulative Stats'!D105</f>
        <v>40</v>
      </c>
      <c r="N206" s="6">
        <f>'[6]Cumulative Stats'!E105</f>
        <v>20</v>
      </c>
      <c r="O206">
        <f>'[6]Cumulative Stats'!F105</f>
        <v>32</v>
      </c>
      <c r="P206">
        <f>'[6]Cumulative Stats'!G105</f>
        <v>0</v>
      </c>
      <c r="S206" s="11"/>
      <c r="T206" s="12"/>
      <c r="U206" s="13"/>
      <c r="V206" s="13"/>
      <c r="W206" s="14"/>
      <c r="X206" s="14"/>
      <c r="Y206" s="14"/>
      <c r="Z206" s="14"/>
      <c r="AB206" s="16"/>
      <c r="AC206" s="17"/>
      <c r="AD206" s="18"/>
      <c r="AE206" s="18"/>
      <c r="AF206" s="19"/>
      <c r="AG206" s="20"/>
      <c r="AH206" s="18"/>
      <c r="AI206" s="18"/>
      <c r="AK206" s="16"/>
      <c r="AL206" s="21"/>
      <c r="AM206" s="22"/>
      <c r="AN206" s="22"/>
      <c r="AO206" s="23"/>
      <c r="AP206" s="21"/>
      <c r="AQ206" s="22"/>
      <c r="AR206" s="22"/>
    </row>
    <row r="207" spans="10:44">
      <c r="J207" t="str">
        <f>'[4]Cumulative Stats'!A108</f>
        <v>Saubert</v>
      </c>
      <c r="K207" s="8" t="s">
        <v>107</v>
      </c>
      <c r="L207">
        <f>'[4]Cumulative Stats'!C108</f>
        <v>2</v>
      </c>
      <c r="M207">
        <f>'[4]Cumulative Stats'!D108</f>
        <v>23</v>
      </c>
      <c r="N207" s="6">
        <f>'[4]Cumulative Stats'!E108</f>
        <v>11.5</v>
      </c>
      <c r="O207">
        <f>'[4]Cumulative Stats'!F108</f>
        <v>16</v>
      </c>
      <c r="P207">
        <f>'[4]Cumulative Stats'!G108</f>
        <v>0</v>
      </c>
      <c r="S207" s="11"/>
      <c r="T207" s="12"/>
      <c r="U207" s="13"/>
      <c r="V207" s="13"/>
      <c r="W207" s="14"/>
      <c r="X207" s="14"/>
      <c r="Y207" s="14"/>
      <c r="Z207" s="14"/>
      <c r="AB207" s="16"/>
      <c r="AC207" s="17"/>
      <c r="AD207" s="18"/>
      <c r="AE207" s="18"/>
      <c r="AF207" s="19"/>
      <c r="AG207" s="20"/>
      <c r="AH207" s="18"/>
      <c r="AI207" s="18"/>
      <c r="AK207" s="16"/>
      <c r="AL207" s="21"/>
      <c r="AM207" s="22"/>
      <c r="AN207" s="22"/>
      <c r="AO207" s="23"/>
      <c r="AP207" s="21"/>
      <c r="AQ207" s="22"/>
      <c r="AR207" s="22"/>
    </row>
    <row r="208" spans="10:44">
      <c r="J208" t="str">
        <f>'[6]Cumulative Stats'!A106</f>
        <v>Nauta</v>
      </c>
      <c r="K208" s="8" t="s">
        <v>109</v>
      </c>
      <c r="L208">
        <f>'[6]Cumulative Stats'!C106</f>
        <v>2</v>
      </c>
      <c r="M208">
        <f>'[6]Cumulative Stats'!D106</f>
        <v>8</v>
      </c>
      <c r="N208" s="6">
        <f>'[6]Cumulative Stats'!E106</f>
        <v>4</v>
      </c>
      <c r="O208">
        <f>'[6]Cumulative Stats'!F106</f>
        <v>6</v>
      </c>
      <c r="P208">
        <f>'[6]Cumulative Stats'!G106</f>
        <v>0</v>
      </c>
      <c r="S208" s="11"/>
      <c r="T208" s="12"/>
      <c r="U208" s="13"/>
      <c r="V208" s="13"/>
      <c r="W208" s="14"/>
      <c r="X208" s="14"/>
      <c r="Y208" s="14"/>
      <c r="Z208" s="14"/>
      <c r="AB208" s="16"/>
      <c r="AC208" s="17"/>
      <c r="AD208" s="18"/>
      <c r="AE208" s="18"/>
      <c r="AF208" s="19"/>
      <c r="AG208" s="20"/>
      <c r="AH208" s="18"/>
      <c r="AI208" s="18"/>
      <c r="AK208" s="16"/>
      <c r="AL208" s="21"/>
      <c r="AM208" s="22"/>
      <c r="AN208" s="22"/>
      <c r="AO208" s="23"/>
      <c r="AP208" s="21"/>
      <c r="AQ208" s="22"/>
      <c r="AR208" s="22"/>
    </row>
    <row r="209" spans="10:44">
      <c r="J209" t="str">
        <f>'[7]Cumulative Stats'!A107</f>
        <v>Davis</v>
      </c>
      <c r="K209" s="8" t="s">
        <v>110</v>
      </c>
      <c r="L209">
        <f>'[7]Cumulative Stats'!C107</f>
        <v>1</v>
      </c>
      <c r="M209">
        <f>'[7]Cumulative Stats'!D107</f>
        <v>7</v>
      </c>
      <c r="N209" s="6">
        <f>'[7]Cumulative Stats'!E107</f>
        <v>7</v>
      </c>
      <c r="O209">
        <f>'[7]Cumulative Stats'!F107</f>
        <v>7</v>
      </c>
      <c r="P209">
        <f>'[7]Cumulative Stats'!G107</f>
        <v>1</v>
      </c>
      <c r="S209" s="11"/>
      <c r="T209" s="12"/>
      <c r="U209" s="13"/>
      <c r="V209" s="13"/>
      <c r="W209" s="14"/>
      <c r="X209" s="14"/>
      <c r="Y209" s="14"/>
      <c r="Z209" s="14"/>
      <c r="AB209" s="16"/>
      <c r="AC209" s="17"/>
      <c r="AD209" s="18"/>
      <c r="AE209" s="18"/>
      <c r="AF209" s="19"/>
      <c r="AG209" s="20"/>
      <c r="AH209" s="18"/>
      <c r="AI209" s="18"/>
      <c r="AK209" s="16"/>
      <c r="AL209" s="21"/>
      <c r="AM209" s="22"/>
      <c r="AN209" s="22"/>
      <c r="AO209" s="23"/>
      <c r="AP209" s="21"/>
      <c r="AQ209" s="22"/>
      <c r="AR209" s="22"/>
    </row>
    <row r="210" spans="10:44">
      <c r="J210" t="str">
        <f>'[5]Cumulative Stats'!A105</f>
        <v>Schultz</v>
      </c>
      <c r="K210" s="8" t="s">
        <v>108</v>
      </c>
      <c r="L210">
        <f>'[5]Cumulative Stats'!C105</f>
        <v>1</v>
      </c>
      <c r="M210">
        <f>'[5]Cumulative Stats'!D105</f>
        <v>6</v>
      </c>
      <c r="N210" s="6">
        <f>'[5]Cumulative Stats'!E105</f>
        <v>6</v>
      </c>
      <c r="O210">
        <f>'[5]Cumulative Stats'!F105</f>
        <v>6</v>
      </c>
      <c r="P210">
        <f>'[5]Cumulative Stats'!G105</f>
        <v>0</v>
      </c>
      <c r="S210" s="11"/>
      <c r="T210" s="12"/>
      <c r="U210" s="13"/>
      <c r="V210" s="13"/>
      <c r="W210" s="14"/>
      <c r="X210" s="14"/>
      <c r="Y210" s="14"/>
      <c r="Z210" s="14"/>
      <c r="AB210" s="16"/>
      <c r="AC210" s="17"/>
      <c r="AD210" s="18"/>
      <c r="AE210" s="18"/>
      <c r="AF210" s="19"/>
      <c r="AG210" s="20"/>
      <c r="AH210" s="18"/>
      <c r="AI210" s="18"/>
      <c r="AK210" s="16"/>
      <c r="AL210" s="21"/>
      <c r="AM210" s="22"/>
      <c r="AN210" s="22"/>
      <c r="AO210" s="23"/>
      <c r="AP210" s="21"/>
      <c r="AQ210" s="22"/>
      <c r="AR210" s="22"/>
    </row>
    <row r="211" spans="10:44">
      <c r="J211" t="str">
        <f>'[14]Cumulative Stats'!A108</f>
        <v>Bellore</v>
      </c>
      <c r="K211" s="8" t="s">
        <v>116</v>
      </c>
      <c r="L211">
        <f>'[14]Cumulative Stats'!C108</f>
        <v>1</v>
      </c>
      <c r="M211">
        <f>'[14]Cumulative Stats'!D108</f>
        <v>5</v>
      </c>
      <c r="N211" s="6">
        <f>'[14]Cumulative Stats'!E108</f>
        <v>5</v>
      </c>
      <c r="O211">
        <f>'[14]Cumulative Stats'!F108</f>
        <v>5</v>
      </c>
      <c r="P211">
        <f>'[14]Cumulative Stats'!G108</f>
        <v>0</v>
      </c>
      <c r="S211" s="11"/>
      <c r="T211" s="12"/>
      <c r="U211" s="13"/>
      <c r="V211" s="13"/>
      <c r="W211" s="14"/>
      <c r="X211" s="14"/>
      <c r="Y211" s="14"/>
      <c r="Z211" s="14"/>
      <c r="AB211" s="16"/>
      <c r="AC211" s="17"/>
      <c r="AD211" s="18"/>
      <c r="AE211" s="18"/>
      <c r="AF211" s="19"/>
      <c r="AG211" s="20"/>
      <c r="AH211" s="18"/>
      <c r="AI211" s="18"/>
      <c r="AK211" s="16"/>
      <c r="AL211" s="21"/>
      <c r="AM211" s="22"/>
      <c r="AN211" s="22"/>
      <c r="AO211" s="23"/>
      <c r="AP211" s="21"/>
      <c r="AQ211" s="22"/>
      <c r="AR211" s="22"/>
    </row>
    <row r="212" spans="10:44">
      <c r="J212" t="str">
        <f>'[10]Cumulative Stats'!A105</f>
        <v>Carr</v>
      </c>
      <c r="K212" s="8" t="s">
        <v>112</v>
      </c>
      <c r="L212">
        <f>'[10]Cumulative Stats'!C105</f>
        <v>1</v>
      </c>
      <c r="M212">
        <f>'[10]Cumulative Stats'!D105</f>
        <v>6</v>
      </c>
      <c r="N212" s="6">
        <f>'[10]Cumulative Stats'!E105</f>
        <v>6</v>
      </c>
      <c r="O212">
        <f>'[10]Cumulative Stats'!F105</f>
        <v>6</v>
      </c>
      <c r="P212">
        <f>'[10]Cumulative Stats'!G105</f>
        <v>0</v>
      </c>
      <c r="S212" s="11"/>
      <c r="T212" s="12"/>
      <c r="U212" s="13"/>
      <c r="V212" s="13"/>
      <c r="W212" s="14"/>
      <c r="X212" s="14"/>
      <c r="Y212" s="14"/>
      <c r="Z212" s="14"/>
      <c r="AB212" s="16"/>
      <c r="AC212" s="17"/>
      <c r="AD212" s="18"/>
      <c r="AE212" s="18"/>
      <c r="AF212" s="19"/>
      <c r="AG212" s="20"/>
      <c r="AH212" s="18"/>
      <c r="AI212" s="18"/>
      <c r="AK212" s="16"/>
      <c r="AL212" s="21"/>
      <c r="AM212" s="22"/>
      <c r="AN212" s="22"/>
      <c r="AO212" s="23"/>
      <c r="AP212" s="21"/>
      <c r="AQ212" s="22"/>
      <c r="AR212" s="22"/>
    </row>
    <row r="213" spans="10:44">
      <c r="J213" t="str">
        <f>'[5]Cumulative Stats'!A104</f>
        <v>Bryant</v>
      </c>
      <c r="K213" s="8" t="s">
        <v>108</v>
      </c>
      <c r="L213">
        <f>'[5]Cumulative Stats'!C104</f>
        <v>1</v>
      </c>
      <c r="M213">
        <f>'[5]Cumulative Stats'!D104</f>
        <v>9</v>
      </c>
      <c r="N213" s="6">
        <f>'[5]Cumulative Stats'!E104</f>
        <v>9</v>
      </c>
      <c r="O213">
        <f>'[5]Cumulative Stats'!F104</f>
        <v>9</v>
      </c>
      <c r="P213">
        <f>'[5]Cumulative Stats'!G104</f>
        <v>0</v>
      </c>
      <c r="S213" s="11"/>
      <c r="T213" s="12"/>
      <c r="U213" s="13"/>
      <c r="V213" s="13"/>
      <c r="W213" s="14"/>
      <c r="X213" s="14"/>
      <c r="Y213" s="14"/>
      <c r="Z213" s="14"/>
      <c r="AB213" s="16"/>
      <c r="AC213" s="17"/>
      <c r="AD213" s="18"/>
      <c r="AE213" s="18"/>
      <c r="AF213" s="19"/>
      <c r="AG213" s="20"/>
      <c r="AH213" s="18"/>
      <c r="AI213" s="18"/>
      <c r="AK213" s="16"/>
      <c r="AL213" s="21"/>
      <c r="AM213" s="22"/>
      <c r="AN213" s="22"/>
      <c r="AO213" s="23"/>
      <c r="AP213" s="21"/>
      <c r="AQ213" s="22"/>
      <c r="AR213" s="22"/>
    </row>
    <row r="214" spans="10:44">
      <c r="J214" t="str">
        <f>'[10]Cumulative Stats'!A104</f>
        <v>Arnold</v>
      </c>
      <c r="K214" s="8" t="s">
        <v>112</v>
      </c>
      <c r="L214">
        <f>'[10]Cumulative Stats'!C104</f>
        <v>1</v>
      </c>
      <c r="M214">
        <f>'[10]Cumulative Stats'!D104</f>
        <v>14</v>
      </c>
      <c r="N214" s="6">
        <f>'[10]Cumulative Stats'!E104</f>
        <v>14</v>
      </c>
      <c r="O214">
        <f>'[10]Cumulative Stats'!F104</f>
        <v>14</v>
      </c>
      <c r="P214">
        <f>'[10]Cumulative Stats'!G104</f>
        <v>0</v>
      </c>
      <c r="S214" s="11"/>
      <c r="T214" s="12"/>
      <c r="U214" s="13"/>
      <c r="V214" s="13"/>
      <c r="W214" s="14"/>
      <c r="X214" s="14"/>
      <c r="Y214" s="14"/>
      <c r="Z214" s="14"/>
      <c r="AB214" s="16"/>
      <c r="AC214" s="17"/>
      <c r="AD214" s="18"/>
      <c r="AE214" s="18"/>
      <c r="AF214" s="19"/>
      <c r="AG214" s="20"/>
      <c r="AH214" s="18"/>
      <c r="AI214" s="18"/>
      <c r="AK214" s="16"/>
      <c r="AL214" s="21"/>
      <c r="AM214" s="22"/>
      <c r="AN214" s="22"/>
      <c r="AO214" s="23"/>
      <c r="AP214" s="21"/>
      <c r="AQ214" s="22"/>
      <c r="AR214" s="22"/>
    </row>
    <row r="215" spans="10:44">
      <c r="J215" t="str">
        <f>'[10]Cumulative Stats'!A108</f>
        <v>Zenner</v>
      </c>
      <c r="K215" s="8" t="s">
        <v>112</v>
      </c>
      <c r="L215">
        <f>'[10]Cumulative Stats'!C108</f>
        <v>1</v>
      </c>
      <c r="M215">
        <f>'[10]Cumulative Stats'!D108</f>
        <v>35</v>
      </c>
      <c r="N215" s="6">
        <f>'[10]Cumulative Stats'!E108</f>
        <v>35</v>
      </c>
      <c r="O215">
        <f>'[10]Cumulative Stats'!F108</f>
        <v>35</v>
      </c>
      <c r="P215">
        <f>'[10]Cumulative Stats'!G108</f>
        <v>0</v>
      </c>
      <c r="S215" s="11"/>
      <c r="T215" s="12"/>
      <c r="U215" s="13"/>
      <c r="V215" s="13"/>
      <c r="W215" s="14"/>
      <c r="X215" s="14"/>
      <c r="Y215" s="14"/>
      <c r="Z215" s="14"/>
      <c r="AB215" s="16"/>
      <c r="AC215" s="17"/>
      <c r="AD215" s="18"/>
      <c r="AE215" s="18"/>
      <c r="AF215" s="19"/>
      <c r="AG215" s="20"/>
      <c r="AH215" s="18"/>
      <c r="AI215" s="18"/>
      <c r="AK215" s="16"/>
      <c r="AL215" s="21"/>
      <c r="AM215" s="22"/>
      <c r="AN215" s="22"/>
      <c r="AO215" s="23"/>
      <c r="AP215" s="21"/>
      <c r="AQ215" s="22"/>
      <c r="AR215" s="22"/>
    </row>
    <row r="216" spans="10:44">
      <c r="J216" t="str">
        <f>'[15]Cumulative Stats'!A106</f>
        <v>Hudson</v>
      </c>
      <c r="K216" s="8" t="s">
        <v>117</v>
      </c>
      <c r="L216">
        <f>'[15]Cumulative Stats'!C106</f>
        <v>1</v>
      </c>
      <c r="M216">
        <f>'[15]Cumulative Stats'!D106</f>
        <v>9</v>
      </c>
      <c r="N216" s="6">
        <f>'[15]Cumulative Stats'!E106</f>
        <v>9</v>
      </c>
      <c r="O216">
        <f>'[15]Cumulative Stats'!F106</f>
        <v>9</v>
      </c>
      <c r="P216">
        <f>'[15]Cumulative Stats'!G106</f>
        <v>0</v>
      </c>
      <c r="S216" s="11"/>
      <c r="T216" s="12"/>
      <c r="U216" s="13"/>
      <c r="V216" s="13"/>
      <c r="W216" s="14"/>
      <c r="X216" s="14"/>
      <c r="Y216" s="14"/>
      <c r="Z216" s="14"/>
      <c r="AB216" s="16"/>
      <c r="AC216" s="17"/>
      <c r="AD216" s="18"/>
      <c r="AE216" s="18"/>
      <c r="AF216" s="19"/>
      <c r="AG216" s="20"/>
      <c r="AH216" s="18"/>
      <c r="AI216" s="18"/>
      <c r="AK216" s="16"/>
      <c r="AL216" s="21"/>
      <c r="AM216" s="22"/>
      <c r="AN216" s="22"/>
      <c r="AO216" s="23"/>
      <c r="AP216" s="21"/>
      <c r="AQ216" s="22"/>
      <c r="AR216" s="22"/>
    </row>
    <row r="217" spans="10:44">
      <c r="J217" t="str">
        <f>'[16]Cumulative Stats'!A106</f>
        <v>C. Sims</v>
      </c>
      <c r="K217" s="8" t="s">
        <v>118</v>
      </c>
      <c r="L217">
        <f>'[16]Cumulative Stats'!C106</f>
        <v>1</v>
      </c>
      <c r="M217">
        <f>'[16]Cumulative Stats'!D106</f>
        <v>7</v>
      </c>
      <c r="N217">
        <f>'[16]Cumulative Stats'!E106</f>
        <v>7</v>
      </c>
      <c r="O217">
        <f>'[16]Cumulative Stats'!F106</f>
        <v>7</v>
      </c>
      <c r="P217">
        <f>'[16]Cumulative Stats'!G106</f>
        <v>0</v>
      </c>
      <c r="S217" s="11"/>
      <c r="T217" s="12"/>
      <c r="U217" s="13"/>
      <c r="V217" s="13"/>
      <c r="W217" s="14"/>
      <c r="X217" s="14"/>
      <c r="Y217" s="14"/>
      <c r="Z217" s="14"/>
      <c r="AB217" s="16"/>
      <c r="AC217" s="17"/>
      <c r="AD217" s="18"/>
      <c r="AE217" s="18"/>
      <c r="AF217" s="19"/>
      <c r="AG217" s="20"/>
      <c r="AH217" s="18"/>
      <c r="AI217" s="18"/>
      <c r="AK217" s="16"/>
      <c r="AL217" s="21"/>
      <c r="AM217" s="22"/>
      <c r="AN217" s="22"/>
      <c r="AO217" s="23"/>
      <c r="AP217" s="21"/>
      <c r="AQ217" s="22"/>
      <c r="AR217" s="22"/>
    </row>
    <row r="218" spans="10:44">
      <c r="J218" t="str">
        <f>'[8]Cumulative Stats'!A102</f>
        <v>Mundt</v>
      </c>
      <c r="K218" s="8" t="s">
        <v>139</v>
      </c>
      <c r="L218">
        <f>'[8]Cumulative Stats'!C102</f>
        <v>1</v>
      </c>
      <c r="M218">
        <f>'[8]Cumulative Stats'!D102</f>
        <v>15</v>
      </c>
      <c r="N218" s="6">
        <f>'[8]Cumulative Stats'!E102</f>
        <v>15</v>
      </c>
      <c r="O218">
        <f>'[8]Cumulative Stats'!F102</f>
        <v>15</v>
      </c>
      <c r="P218">
        <f>'[8]Cumulative Stats'!G102</f>
        <v>0</v>
      </c>
      <c r="S218" s="11"/>
      <c r="T218" s="12"/>
      <c r="U218" s="13"/>
      <c r="V218" s="13"/>
      <c r="W218" s="14"/>
      <c r="X218" s="14"/>
      <c r="Y218" s="14"/>
      <c r="Z218" s="14"/>
      <c r="AB218" s="16"/>
      <c r="AC218" s="17"/>
      <c r="AD218" s="18"/>
      <c r="AE218" s="18"/>
      <c r="AF218" s="19"/>
      <c r="AG218" s="20"/>
      <c r="AH218" s="18"/>
      <c r="AI218" s="18"/>
      <c r="AK218" s="16"/>
      <c r="AL218" s="21"/>
      <c r="AM218" s="22"/>
      <c r="AN218" s="22"/>
      <c r="AO218" s="23"/>
      <c r="AP218" s="21"/>
      <c r="AQ218" s="22"/>
      <c r="AR218" s="22"/>
    </row>
    <row r="219" spans="10:44">
      <c r="J219" t="str">
        <f>'[8]Cumulative Stats'!A105</f>
        <v>Scott</v>
      </c>
      <c r="K219" s="8" t="s">
        <v>139</v>
      </c>
      <c r="L219">
        <f>'[8]Cumulative Stats'!C105</f>
        <v>1</v>
      </c>
      <c r="M219">
        <f>'[8]Cumulative Stats'!D105</f>
        <v>47</v>
      </c>
      <c r="N219" s="6">
        <f>'[8]Cumulative Stats'!E105</f>
        <v>47</v>
      </c>
      <c r="O219">
        <f>'[8]Cumulative Stats'!F105</f>
        <v>47</v>
      </c>
      <c r="P219">
        <f>'[8]Cumulative Stats'!G105</f>
        <v>1</v>
      </c>
      <c r="S219" s="11"/>
      <c r="T219" s="12"/>
      <c r="U219" s="13"/>
      <c r="V219" s="13"/>
      <c r="W219" s="14"/>
      <c r="X219" s="14"/>
      <c r="Y219" s="14"/>
      <c r="Z219" s="14"/>
      <c r="AB219" s="16"/>
      <c r="AC219" s="17"/>
      <c r="AD219" s="18"/>
      <c r="AE219" s="18"/>
      <c r="AF219" s="19"/>
      <c r="AG219" s="20"/>
      <c r="AH219" s="18"/>
      <c r="AI219" s="18"/>
      <c r="AK219" s="16"/>
      <c r="AL219" s="21"/>
      <c r="AM219" s="22"/>
      <c r="AN219" s="22"/>
      <c r="AO219" s="23"/>
      <c r="AP219" s="21"/>
      <c r="AQ219" s="22"/>
      <c r="AR219" s="22"/>
    </row>
    <row r="220" spans="10:44">
      <c r="J220" t="str">
        <f>'[6]Cumulative Stats'!A111</f>
        <v>Scarbrough</v>
      </c>
      <c r="K220" s="8" t="s">
        <v>109</v>
      </c>
      <c r="L220">
        <f>'[6]Cumulative Stats'!C111</f>
        <v>1</v>
      </c>
      <c r="M220">
        <f>'[6]Cumulative Stats'!D111</f>
        <v>1</v>
      </c>
      <c r="N220" s="6">
        <f>'[6]Cumulative Stats'!E111</f>
        <v>1</v>
      </c>
      <c r="O220">
        <f>'[6]Cumulative Stats'!F111</f>
        <v>1</v>
      </c>
      <c r="P220">
        <f>'[6]Cumulative Stats'!G111</f>
        <v>0</v>
      </c>
      <c r="S220" s="11"/>
      <c r="T220" s="12"/>
      <c r="U220" s="13"/>
      <c r="V220" s="13"/>
      <c r="W220" s="14"/>
      <c r="X220" s="14"/>
      <c r="Y220" s="14"/>
      <c r="Z220" s="14"/>
      <c r="AB220" s="16"/>
      <c r="AC220" s="17"/>
      <c r="AD220" s="18"/>
      <c r="AE220" s="18"/>
      <c r="AF220" s="19"/>
      <c r="AG220" s="20"/>
      <c r="AH220" s="18"/>
      <c r="AI220" s="18"/>
      <c r="AK220" s="16"/>
      <c r="AL220" s="21"/>
      <c r="AM220" s="22"/>
      <c r="AN220" s="22"/>
      <c r="AO220" s="23"/>
      <c r="AP220" s="21"/>
      <c r="AQ220" s="22"/>
      <c r="AR220" s="22"/>
    </row>
    <row r="221" spans="10:44">
      <c r="J221" t="str">
        <f>'[9]Cumulative Stats'!A107</f>
        <v>Hollins</v>
      </c>
      <c r="K221" s="8" t="s">
        <v>111</v>
      </c>
      <c r="L221">
        <f>'[9]Cumulative Stats'!C107</f>
        <v>1</v>
      </c>
      <c r="M221">
        <f>'[9]Cumulative Stats'!D107</f>
        <v>9</v>
      </c>
      <c r="N221" s="6">
        <f>'[9]Cumulative Stats'!E107</f>
        <v>9</v>
      </c>
      <c r="O221">
        <f>'[9]Cumulative Stats'!F107</f>
        <v>9</v>
      </c>
      <c r="P221">
        <f>'[9]Cumulative Stats'!G107</f>
        <v>0</v>
      </c>
      <c r="S221" s="11"/>
      <c r="T221" s="12"/>
      <c r="U221" s="13"/>
      <c r="V221" s="13"/>
      <c r="W221" s="14"/>
      <c r="X221" s="14"/>
      <c r="Y221" s="14"/>
      <c r="Z221" s="14"/>
      <c r="AB221" s="16"/>
      <c r="AC221" s="17"/>
      <c r="AD221" s="18"/>
      <c r="AE221" s="18"/>
      <c r="AF221" s="19"/>
      <c r="AG221" s="20"/>
      <c r="AH221" s="18"/>
      <c r="AI221" s="18"/>
      <c r="AK221" s="16"/>
      <c r="AL221" s="21"/>
      <c r="AM221" s="22"/>
      <c r="AN221" s="22"/>
      <c r="AO221" s="23"/>
      <c r="AP221" s="21"/>
      <c r="AQ221" s="22"/>
      <c r="AR221" s="22"/>
    </row>
    <row r="222" spans="10:44">
      <c r="J222" t="str">
        <f>'[1]Cumulative Stats'!A108</f>
        <v>Zenner</v>
      </c>
      <c r="K222" s="8" t="s">
        <v>104</v>
      </c>
      <c r="L222">
        <f>'[1]Cumulative Stats'!C108</f>
        <v>0</v>
      </c>
      <c r="M222">
        <f>'[1]Cumulative Stats'!D108</f>
        <v>0</v>
      </c>
      <c r="N222" s="6" t="e">
        <f>'[1]Cumulative Stats'!E108</f>
        <v>#DIV/0!</v>
      </c>
      <c r="O222">
        <f>'[1]Cumulative Stats'!F108</f>
        <v>0</v>
      </c>
      <c r="P222">
        <f>'[1]Cumulative Stats'!G108</f>
        <v>0</v>
      </c>
      <c r="AB222"/>
      <c r="AC222"/>
      <c r="AD222"/>
      <c r="AE222"/>
      <c r="AF222"/>
      <c r="AG222"/>
      <c r="AH222"/>
      <c r="AI222"/>
    </row>
    <row r="223" spans="10:44">
      <c r="J223" t="str">
        <f>'[1]Cumulative Stats'!A109</f>
        <v>Daniels</v>
      </c>
      <c r="K223" s="8" t="s">
        <v>104</v>
      </c>
      <c r="L223">
        <f>'[1]Cumulative Stats'!C109</f>
        <v>0</v>
      </c>
      <c r="M223">
        <f>'[1]Cumulative Stats'!D109</f>
        <v>0</v>
      </c>
      <c r="N223" s="6" t="e">
        <f>'[1]Cumulative Stats'!E109</f>
        <v>#DIV/0!</v>
      </c>
      <c r="O223">
        <f>'[1]Cumulative Stats'!F109</f>
        <v>0</v>
      </c>
      <c r="P223">
        <f>'[1]Cumulative Stats'!G109</f>
        <v>0</v>
      </c>
      <c r="AB223"/>
      <c r="AC223"/>
      <c r="AD223"/>
      <c r="AE223"/>
      <c r="AF223"/>
      <c r="AG223"/>
      <c r="AH223"/>
      <c r="AI223"/>
    </row>
    <row r="224" spans="10:44">
      <c r="J224" t="str">
        <f>'[2]Cumulative Stats'!A108</f>
        <v>Sambrailo</v>
      </c>
      <c r="K224" s="8" t="s">
        <v>105</v>
      </c>
      <c r="L224">
        <f>'[2]Cumulative Stats'!C108</f>
        <v>0</v>
      </c>
      <c r="M224">
        <f>'[2]Cumulative Stats'!D108</f>
        <v>0</v>
      </c>
      <c r="N224" s="6" t="e">
        <f>'[2]Cumulative Stats'!E108</f>
        <v>#DIV/0!</v>
      </c>
      <c r="O224">
        <f>'[2]Cumulative Stats'!F108</f>
        <v>0</v>
      </c>
      <c r="P224">
        <f>'[2]Cumulative Stats'!G108</f>
        <v>0</v>
      </c>
      <c r="AB224"/>
      <c r="AC224"/>
      <c r="AD224"/>
      <c r="AE224"/>
      <c r="AF224"/>
      <c r="AG224"/>
      <c r="AH224"/>
      <c r="AI224"/>
    </row>
    <row r="225" spans="10:35">
      <c r="J225" t="str">
        <f>'[2]Cumulative Stats'!A109</f>
        <v>K. Smith</v>
      </c>
      <c r="K225" s="8" t="s">
        <v>105</v>
      </c>
      <c r="L225">
        <f>'[2]Cumulative Stats'!C109</f>
        <v>0</v>
      </c>
      <c r="M225">
        <f>'[2]Cumulative Stats'!D109</f>
        <v>0</v>
      </c>
      <c r="N225" s="6" t="e">
        <f>'[2]Cumulative Stats'!E109</f>
        <v>#DIV/0!</v>
      </c>
      <c r="O225">
        <f>'[2]Cumulative Stats'!F109</f>
        <v>0</v>
      </c>
      <c r="P225">
        <f>'[2]Cumulative Stats'!G109</f>
        <v>0</v>
      </c>
      <c r="AB225"/>
      <c r="AC225"/>
      <c r="AD225"/>
      <c r="AE225"/>
      <c r="AF225"/>
      <c r="AG225"/>
      <c r="AH225"/>
      <c r="AI225"/>
    </row>
    <row r="226" spans="10:35">
      <c r="J226" t="str">
        <f>'[2]Cumulative Stats'!A110</f>
        <v>Ollison</v>
      </c>
      <c r="K226" s="8" t="s">
        <v>105</v>
      </c>
      <c r="L226">
        <f>'[2]Cumulative Stats'!C110</f>
        <v>0</v>
      </c>
      <c r="M226">
        <f>'[2]Cumulative Stats'!D110</f>
        <v>0</v>
      </c>
      <c r="N226" s="6" t="e">
        <f>'[2]Cumulative Stats'!E110</f>
        <v>#DIV/0!</v>
      </c>
      <c r="O226">
        <f>'[2]Cumulative Stats'!F110</f>
        <v>0</v>
      </c>
      <c r="P226">
        <f>'[2]Cumulative Stats'!G110</f>
        <v>0</v>
      </c>
      <c r="AB226"/>
      <c r="AC226"/>
      <c r="AD226"/>
      <c r="AE226"/>
      <c r="AF226"/>
      <c r="AG226"/>
      <c r="AH226"/>
      <c r="AI226"/>
    </row>
    <row r="227" spans="10:35">
      <c r="J227" t="str">
        <f>'[2]Cumulative Stats'!A111</f>
        <v>McGrary</v>
      </c>
      <c r="K227" s="8" t="s">
        <v>105</v>
      </c>
      <c r="L227">
        <f>'[2]Cumulative Stats'!C111</f>
        <v>0</v>
      </c>
      <c r="M227">
        <f>'[2]Cumulative Stats'!D111</f>
        <v>0</v>
      </c>
      <c r="N227" s="6" t="e">
        <f>'[2]Cumulative Stats'!E111</f>
        <v>#DIV/0!</v>
      </c>
      <c r="O227">
        <f>'[2]Cumulative Stats'!F111</f>
        <v>0</v>
      </c>
      <c r="P227">
        <f>'[2]Cumulative Stats'!G111</f>
        <v>0</v>
      </c>
      <c r="AB227"/>
      <c r="AC227"/>
      <c r="AD227"/>
      <c r="AE227"/>
      <c r="AF227"/>
      <c r="AG227"/>
      <c r="AH227"/>
      <c r="AI227"/>
    </row>
    <row r="228" spans="10:35">
      <c r="J228" t="str">
        <f>'[3]Cumulative Stats'!A105</f>
        <v>Manhertz</v>
      </c>
      <c r="K228" s="8" t="s">
        <v>106</v>
      </c>
      <c r="L228">
        <f>'[3]Cumulative Stats'!C105</f>
        <v>0</v>
      </c>
      <c r="M228">
        <f>'[3]Cumulative Stats'!D105</f>
        <v>0</v>
      </c>
      <c r="N228" s="6" t="e">
        <f>'[3]Cumulative Stats'!E105</f>
        <v>#DIV/0!</v>
      </c>
      <c r="O228">
        <f>'[3]Cumulative Stats'!F105</f>
        <v>0</v>
      </c>
      <c r="P228">
        <f>'[3]Cumulative Stats'!G105</f>
        <v>0</v>
      </c>
      <c r="AB228"/>
      <c r="AC228"/>
      <c r="AD228"/>
      <c r="AE228"/>
      <c r="AF228"/>
      <c r="AG228"/>
      <c r="AH228"/>
      <c r="AI228"/>
    </row>
    <row r="229" spans="10:35">
      <c r="J229" t="str">
        <f>'[5]Cumulative Stats'!A103</f>
        <v>C. Wilson</v>
      </c>
      <c r="K229" s="8" t="s">
        <v>108</v>
      </c>
      <c r="L229">
        <f>'[5]Cumulative Stats'!C103</f>
        <v>0</v>
      </c>
      <c r="M229">
        <f>'[5]Cumulative Stats'!D103</f>
        <v>0</v>
      </c>
      <c r="N229" s="6" t="e">
        <f>'[5]Cumulative Stats'!E103</f>
        <v>#DIV/0!</v>
      </c>
      <c r="O229">
        <f>'[5]Cumulative Stats'!F103</f>
        <v>0</v>
      </c>
      <c r="P229">
        <f>'[5]Cumulative Stats'!G103</f>
        <v>0</v>
      </c>
      <c r="AB229"/>
      <c r="AC229"/>
      <c r="AD229"/>
      <c r="AE229"/>
      <c r="AF229"/>
      <c r="AG229"/>
      <c r="AH229"/>
      <c r="AI229"/>
    </row>
    <row r="230" spans="10:35">
      <c r="J230" t="str">
        <f>'[6]Cumulative Stats'!A108</f>
        <v>Blough</v>
      </c>
      <c r="K230" s="8" t="s">
        <v>109</v>
      </c>
      <c r="L230">
        <f>'[6]Cumulative Stats'!C108</f>
        <v>0</v>
      </c>
      <c r="M230">
        <f>'[6]Cumulative Stats'!D108</f>
        <v>0</v>
      </c>
      <c r="N230" s="6" t="e">
        <f>'[6]Cumulative Stats'!E108</f>
        <v>#DIV/0!</v>
      </c>
      <c r="O230">
        <f>'[6]Cumulative Stats'!F108</f>
        <v>0</v>
      </c>
      <c r="P230">
        <f>'[6]Cumulative Stats'!G108</f>
        <v>0</v>
      </c>
      <c r="AB230"/>
      <c r="AC230"/>
      <c r="AD230"/>
      <c r="AE230"/>
      <c r="AF230"/>
      <c r="AG230"/>
      <c r="AH230"/>
      <c r="AI230"/>
    </row>
    <row r="231" spans="10:35">
      <c r="J231" t="str">
        <f>'[6]Cumulative Stats'!A109</f>
        <v>Perkins</v>
      </c>
      <c r="K231" s="8" t="s">
        <v>109</v>
      </c>
      <c r="L231">
        <f>'[6]Cumulative Stats'!C109</f>
        <v>0</v>
      </c>
      <c r="M231">
        <f>'[6]Cumulative Stats'!D109</f>
        <v>0</v>
      </c>
      <c r="N231" s="6" t="e">
        <f>'[6]Cumulative Stats'!E109</f>
        <v>#DIV/0!</v>
      </c>
      <c r="O231">
        <f>'[6]Cumulative Stats'!F109</f>
        <v>0</v>
      </c>
      <c r="P231">
        <f>'[6]Cumulative Stats'!G109</f>
        <v>0</v>
      </c>
      <c r="AB231"/>
      <c r="AC231"/>
      <c r="AD231"/>
      <c r="AE231"/>
      <c r="AF231"/>
      <c r="AG231"/>
      <c r="AH231"/>
      <c r="AI231"/>
    </row>
    <row r="232" spans="10:35">
      <c r="J232" t="str">
        <f>'[6]Cumulative Stats'!A110</f>
        <v>Driskel</v>
      </c>
      <c r="K232" s="8" t="s">
        <v>109</v>
      </c>
      <c r="L232">
        <f>'[6]Cumulative Stats'!C110</f>
        <v>0</v>
      </c>
      <c r="M232">
        <f>'[6]Cumulative Stats'!D110</f>
        <v>0</v>
      </c>
      <c r="N232" s="6" t="e">
        <f>'[6]Cumulative Stats'!E110</f>
        <v>#DIV/0!</v>
      </c>
      <c r="O232">
        <f>'[6]Cumulative Stats'!F110</f>
        <v>0</v>
      </c>
      <c r="P232">
        <f>'[6]Cumulative Stats'!G110</f>
        <v>0</v>
      </c>
      <c r="AB232"/>
      <c r="AC232"/>
      <c r="AD232"/>
      <c r="AE232"/>
      <c r="AF232"/>
      <c r="AG232"/>
      <c r="AH232"/>
      <c r="AI232"/>
    </row>
    <row r="233" spans="10:35">
      <c r="J233" t="str">
        <f>'[6]Cumulative Stats'!A112</f>
        <v>Agnew</v>
      </c>
      <c r="K233" s="8" t="s">
        <v>109</v>
      </c>
      <c r="L233">
        <f>'[6]Cumulative Stats'!C112</f>
        <v>0</v>
      </c>
      <c r="M233">
        <f>'[6]Cumulative Stats'!D112</f>
        <v>0</v>
      </c>
      <c r="N233" s="6" t="e">
        <f>'[6]Cumulative Stats'!E112</f>
        <v>#DIV/0!</v>
      </c>
      <c r="O233">
        <f>'[6]Cumulative Stats'!F112</f>
        <v>0</v>
      </c>
      <c r="P233">
        <f>'[6]Cumulative Stats'!G112</f>
        <v>0</v>
      </c>
      <c r="AB233"/>
      <c r="AC233"/>
      <c r="AD233"/>
      <c r="AE233"/>
      <c r="AF233"/>
      <c r="AG233"/>
      <c r="AH233"/>
      <c r="AI233"/>
    </row>
    <row r="234" spans="10:35">
      <c r="J234" t="str">
        <f>'[7]Cumulative Stats'!A106</f>
        <v>Ervin</v>
      </c>
      <c r="K234" s="8" t="s">
        <v>110</v>
      </c>
      <c r="L234">
        <f>'[7]Cumulative Stats'!C106</f>
        <v>0</v>
      </c>
      <c r="M234">
        <f>'[7]Cumulative Stats'!D106</f>
        <v>0</v>
      </c>
      <c r="N234" s="6" t="e">
        <f>'[7]Cumulative Stats'!E106</f>
        <v>#DIV/0!</v>
      </c>
      <c r="O234">
        <f>'[7]Cumulative Stats'!F106</f>
        <v>0</v>
      </c>
      <c r="P234">
        <f>'[7]Cumulative Stats'!G106</f>
        <v>0</v>
      </c>
      <c r="AB234"/>
      <c r="AC234"/>
      <c r="AD234"/>
      <c r="AE234"/>
      <c r="AF234"/>
      <c r="AG234"/>
      <c r="AH234"/>
      <c r="AI234"/>
    </row>
    <row r="235" spans="10:35">
      <c r="J235" t="str">
        <f>'[7]Cumulative Stats'!A108</f>
        <v>Sheperd</v>
      </c>
      <c r="K235" s="8" t="s">
        <v>110</v>
      </c>
      <c r="L235">
        <f>'[7]Cumulative Stats'!C108</f>
        <v>0</v>
      </c>
      <c r="M235">
        <f>'[7]Cumulative Stats'!D108</f>
        <v>0</v>
      </c>
      <c r="N235" s="6" t="e">
        <f>'[7]Cumulative Stats'!E108</f>
        <v>#DIV/0!</v>
      </c>
      <c r="O235">
        <f>'[7]Cumulative Stats'!F108</f>
        <v>0</v>
      </c>
      <c r="P235">
        <f>'[7]Cumulative Stats'!G108</f>
        <v>0</v>
      </c>
      <c r="AB235"/>
      <c r="AC235"/>
      <c r="AD235"/>
      <c r="AE235"/>
      <c r="AF235"/>
      <c r="AG235"/>
      <c r="AH235"/>
      <c r="AI235"/>
    </row>
    <row r="236" spans="10:35">
      <c r="J236" t="str">
        <f>'[10]Cumulative Stats'!A106</f>
        <v>Ortiz</v>
      </c>
      <c r="K236" s="8" t="s">
        <v>112</v>
      </c>
      <c r="L236">
        <f>'[10]Cumulative Stats'!C106</f>
        <v>0</v>
      </c>
      <c r="M236">
        <f>'[10]Cumulative Stats'!D106</f>
        <v>0</v>
      </c>
      <c r="N236" s="6" t="e">
        <f>'[10]Cumulative Stats'!E106</f>
        <v>#DIV/0!</v>
      </c>
      <c r="O236">
        <f>'[10]Cumulative Stats'!F106</f>
        <v>0</v>
      </c>
      <c r="P236">
        <f>'[10]Cumulative Stats'!G106</f>
        <v>0</v>
      </c>
      <c r="AB236"/>
      <c r="AC236"/>
      <c r="AD236"/>
      <c r="AE236"/>
      <c r="AF236"/>
      <c r="AG236"/>
      <c r="AH236"/>
      <c r="AI236"/>
    </row>
    <row r="237" spans="10:35">
      <c r="J237" t="str">
        <f>'[11]Cumulative Stats'!A106</f>
        <v>R. Shepard</v>
      </c>
      <c r="K237" s="8" t="s">
        <v>113</v>
      </c>
      <c r="L237">
        <f>'[11]Cumulative Stats'!C106</f>
        <v>0</v>
      </c>
      <c r="M237">
        <f>'[11]Cumulative Stats'!D106</f>
        <v>0</v>
      </c>
      <c r="N237" s="6" t="e">
        <f>'[11]Cumulative Stats'!E106</f>
        <v>#DIV/0!</v>
      </c>
      <c r="O237">
        <f>'[11]Cumulative Stats'!F106</f>
        <v>0</v>
      </c>
      <c r="P237">
        <f>'[11]Cumulative Stats'!G106</f>
        <v>0</v>
      </c>
      <c r="AB237"/>
      <c r="AC237"/>
      <c r="AD237"/>
      <c r="AE237"/>
      <c r="AF237"/>
      <c r="AG237"/>
      <c r="AH237"/>
      <c r="AI237"/>
    </row>
    <row r="238" spans="10:35">
      <c r="J238" t="str">
        <f>'[11]Cumulative Stats'!A108</f>
        <v>Scott</v>
      </c>
      <c r="K238" s="8" t="s">
        <v>113</v>
      </c>
      <c r="L238">
        <f>'[11]Cumulative Stats'!C108</f>
        <v>0</v>
      </c>
      <c r="M238">
        <f>'[11]Cumulative Stats'!D108</f>
        <v>0</v>
      </c>
      <c r="N238" s="6" t="e">
        <f>'[11]Cumulative Stats'!E108</f>
        <v>#DIV/0!</v>
      </c>
      <c r="O238">
        <f>'[11]Cumulative Stats'!F108</f>
        <v>0</v>
      </c>
      <c r="P238">
        <f>'[11]Cumulative Stats'!G108</f>
        <v>0</v>
      </c>
      <c r="AB238"/>
      <c r="AC238"/>
      <c r="AD238"/>
      <c r="AE238"/>
      <c r="AF238"/>
      <c r="AG238"/>
      <c r="AH238"/>
      <c r="AI238"/>
    </row>
    <row r="239" spans="10:35">
      <c r="J239" t="str">
        <f>'[11]Cumulative Stats'!A109</f>
        <v>Simonson</v>
      </c>
      <c r="K239" s="8" t="s">
        <v>113</v>
      </c>
      <c r="L239">
        <f>'[11]Cumulative Stats'!C109</f>
        <v>0</v>
      </c>
      <c r="M239">
        <f>'[11]Cumulative Stats'!D109</f>
        <v>0</v>
      </c>
      <c r="N239" s="6" t="e">
        <f>'[11]Cumulative Stats'!E109</f>
        <v>#DIV/0!</v>
      </c>
      <c r="O239">
        <f>'[11]Cumulative Stats'!F109</f>
        <v>0</v>
      </c>
      <c r="P239">
        <f>'[11]Cumulative Stats'!G109</f>
        <v>0</v>
      </c>
      <c r="AB239"/>
      <c r="AC239"/>
      <c r="AD239"/>
      <c r="AE239"/>
      <c r="AF239"/>
      <c r="AG239"/>
      <c r="AH239"/>
      <c r="AI239"/>
    </row>
    <row r="240" spans="10:35">
      <c r="J240" t="str">
        <f>'[11]Cumulative Stats'!A111</f>
        <v>Allen</v>
      </c>
      <c r="K240" s="8" t="s">
        <v>113</v>
      </c>
      <c r="L240">
        <f>'[11]Cumulative Stats'!C111</f>
        <v>0</v>
      </c>
      <c r="M240">
        <f>'[11]Cumulative Stats'!D111</f>
        <v>0</v>
      </c>
      <c r="N240" s="6" t="e">
        <f>'[11]Cumulative Stats'!E111</f>
        <v>#DIV/0!</v>
      </c>
      <c r="O240">
        <f>'[11]Cumulative Stats'!F111</f>
        <v>0</v>
      </c>
      <c r="P240">
        <f>'[11]Cumulative Stats'!G111</f>
        <v>0</v>
      </c>
      <c r="AB240"/>
      <c r="AC240"/>
      <c r="AD240"/>
      <c r="AE240"/>
      <c r="AF240"/>
      <c r="AG240"/>
      <c r="AH240"/>
      <c r="AI240"/>
    </row>
    <row r="241" spans="10:35">
      <c r="J241" t="str">
        <f>'[12]Cumulative Stats'!A109</f>
        <v>R. Davis</v>
      </c>
      <c r="K241" s="8" t="s">
        <v>114</v>
      </c>
      <c r="L241">
        <f>'[12]Cumulative Stats'!C109</f>
        <v>0</v>
      </c>
      <c r="M241">
        <f>'[12]Cumulative Stats'!D109</f>
        <v>0</v>
      </c>
      <c r="N241" s="6" t="e">
        <f>'[12]Cumulative Stats'!E109</f>
        <v>#DIV/0!</v>
      </c>
      <c r="O241">
        <f>'[12]Cumulative Stats'!F109</f>
        <v>0</v>
      </c>
      <c r="P241">
        <f>'[12]Cumulative Stats'!G109</f>
        <v>0</v>
      </c>
      <c r="AB241"/>
      <c r="AC241"/>
      <c r="AD241"/>
      <c r="AE241"/>
      <c r="AF241"/>
      <c r="AG241"/>
      <c r="AH241"/>
      <c r="AI241"/>
    </row>
    <row r="242" spans="10:35">
      <c r="J242" t="str">
        <f>'[14]Cumulative Stats'!A109</f>
        <v>Ursua</v>
      </c>
      <c r="K242" s="8" t="s">
        <v>116</v>
      </c>
      <c r="L242">
        <f>'[14]Cumulative Stats'!C109</f>
        <v>0</v>
      </c>
      <c r="M242">
        <f>'[14]Cumulative Stats'!D109</f>
        <v>0</v>
      </c>
      <c r="N242" s="6" t="e">
        <f>'[14]Cumulative Stats'!E109</f>
        <v>#DIV/0!</v>
      </c>
      <c r="O242">
        <f>'[14]Cumulative Stats'!F109</f>
        <v>0</v>
      </c>
      <c r="P242">
        <f>'[14]Cumulative Stats'!G109</f>
        <v>0</v>
      </c>
      <c r="AB242"/>
      <c r="AC242"/>
      <c r="AD242"/>
      <c r="AE242"/>
      <c r="AF242"/>
      <c r="AG242"/>
      <c r="AH242"/>
      <c r="AI242"/>
    </row>
    <row r="243" spans="10:35">
      <c r="J243" t="str">
        <f>'[14]Cumulative Stats'!A110</f>
        <v>Swoopes</v>
      </c>
      <c r="K243" s="8" t="s">
        <v>116</v>
      </c>
      <c r="L243">
        <f>'[14]Cumulative Stats'!C110</f>
        <v>0</v>
      </c>
      <c r="M243">
        <f>'[14]Cumulative Stats'!D110</f>
        <v>0</v>
      </c>
      <c r="N243" s="6" t="e">
        <f>'[14]Cumulative Stats'!E110</f>
        <v>#DIV/0!</v>
      </c>
      <c r="O243">
        <f>'[14]Cumulative Stats'!F110</f>
        <v>0</v>
      </c>
      <c r="P243">
        <f>'[14]Cumulative Stats'!G110</f>
        <v>0</v>
      </c>
      <c r="AB243"/>
      <c r="AC243"/>
      <c r="AD243"/>
      <c r="AE243"/>
      <c r="AF243"/>
      <c r="AG243"/>
      <c r="AH243"/>
      <c r="AI243"/>
    </row>
    <row r="244" spans="10:35">
      <c r="J244" t="str">
        <f>'[15]Cumulative Stats'!A104</f>
        <v>Wilson</v>
      </c>
      <c r="K244" s="8" t="s">
        <v>117</v>
      </c>
      <c r="L244">
        <f>'[15]Cumulative Stats'!C104</f>
        <v>0</v>
      </c>
      <c r="M244">
        <f>'[15]Cumulative Stats'!D104</f>
        <v>0</v>
      </c>
      <c r="N244" s="6" t="e">
        <f>'[15]Cumulative Stats'!E104</f>
        <v>#DIV/0!</v>
      </c>
      <c r="O244">
        <f>'[15]Cumulative Stats'!F104</f>
        <v>0</v>
      </c>
      <c r="P244">
        <f>'[15]Cumulative Stats'!G104</f>
        <v>0</v>
      </c>
      <c r="AB244"/>
      <c r="AC244"/>
      <c r="AD244"/>
      <c r="AE244"/>
      <c r="AF244"/>
      <c r="AG244"/>
      <c r="AH244"/>
      <c r="AI244"/>
    </row>
    <row r="245" spans="10:35">
      <c r="J245" t="str">
        <f>'[15]Cumulative Stats'!A108</f>
        <v>McElroy</v>
      </c>
      <c r="K245" s="8" t="s">
        <v>117</v>
      </c>
      <c r="L245">
        <f>'[15]Cumulative Stats'!C108</f>
        <v>0</v>
      </c>
      <c r="M245">
        <f>'[15]Cumulative Stats'!D108</f>
        <v>0</v>
      </c>
      <c r="N245" s="6" t="e">
        <f>'[15]Cumulative Stats'!E108</f>
        <v>#DIV/0!</v>
      </c>
      <c r="O245">
        <f>'[15]Cumulative Stats'!F108</f>
        <v>0</v>
      </c>
      <c r="P245">
        <f>'[15]Cumulative Stats'!G108</f>
        <v>0</v>
      </c>
      <c r="AB245"/>
      <c r="AC245"/>
      <c r="AD245"/>
      <c r="AE245"/>
      <c r="AF245"/>
      <c r="AG245"/>
      <c r="AH245"/>
      <c r="AI245"/>
    </row>
    <row r="246" spans="10:35">
      <c r="J246" t="str">
        <f>'[15]Cumulative Stats'!A110</f>
        <v>Grayson</v>
      </c>
      <c r="K246" s="8" t="s">
        <v>117</v>
      </c>
      <c r="L246">
        <f>'[15]Cumulative Stats'!C110</f>
        <v>0</v>
      </c>
      <c r="M246">
        <f>'[15]Cumulative Stats'!D110</f>
        <v>0</v>
      </c>
      <c r="N246" s="6" t="e">
        <f>'[15]Cumulative Stats'!E110</f>
        <v>#DIV/0!</v>
      </c>
      <c r="O246">
        <f>'[15]Cumulative Stats'!F110</f>
        <v>0</v>
      </c>
      <c r="P246">
        <f>'[15]Cumulative Stats'!G110</f>
        <v>0</v>
      </c>
      <c r="AB246"/>
      <c r="AC246"/>
      <c r="AD246"/>
      <c r="AE246"/>
      <c r="AF246"/>
      <c r="AG246"/>
      <c r="AH246"/>
      <c r="AI246"/>
    </row>
    <row r="247" spans="10:35">
      <c r="J247" t="str">
        <f>'[15]Cumulative Stats'!A111</f>
        <v>Vea</v>
      </c>
      <c r="K247" s="8" t="s">
        <v>117</v>
      </c>
      <c r="L247">
        <f>'[15]Cumulative Stats'!C111</f>
        <v>0</v>
      </c>
      <c r="M247">
        <f>'[15]Cumulative Stats'!D111</f>
        <v>0</v>
      </c>
      <c r="N247" s="6" t="e">
        <f>'[15]Cumulative Stats'!E111</f>
        <v>#DIV/0!</v>
      </c>
      <c r="O247">
        <f>'[15]Cumulative Stats'!F111</f>
        <v>0</v>
      </c>
      <c r="P247">
        <f>'[15]Cumulative Stats'!G111</f>
        <v>0</v>
      </c>
      <c r="AB247"/>
      <c r="AC247"/>
      <c r="AD247"/>
      <c r="AE247"/>
      <c r="AF247"/>
      <c r="AG247"/>
      <c r="AH247"/>
      <c r="AI247"/>
    </row>
    <row r="248" spans="10:35">
      <c r="J248" t="str">
        <f>'[16]Cumulative Stats'!A107</f>
        <v>R. Davis</v>
      </c>
      <c r="K248" s="8" t="s">
        <v>118</v>
      </c>
      <c r="L248">
        <f>'[16]Cumulative Stats'!C107</f>
        <v>0</v>
      </c>
      <c r="M248">
        <f>'[16]Cumulative Stats'!D107</f>
        <v>0</v>
      </c>
      <c r="N248" t="e">
        <f>'[16]Cumulative Stats'!E107</f>
        <v>#DIV/0!</v>
      </c>
      <c r="O248">
        <f>'[16]Cumulative Stats'!F107</f>
        <v>0</v>
      </c>
      <c r="P248">
        <f>'[16]Cumulative Stats'!G107</f>
        <v>0</v>
      </c>
      <c r="AB248"/>
      <c r="AC248"/>
      <c r="AD248"/>
      <c r="AE248"/>
      <c r="AF248"/>
      <c r="AG248"/>
      <c r="AH248"/>
      <c r="AI248"/>
    </row>
    <row r="249" spans="10:35">
      <c r="AB249"/>
      <c r="AC249"/>
      <c r="AD249"/>
      <c r="AE249"/>
      <c r="AF249"/>
      <c r="AG249"/>
      <c r="AH249"/>
      <c r="AI249"/>
    </row>
    <row r="250" spans="10:35">
      <c r="AB250"/>
      <c r="AC250"/>
      <c r="AD250"/>
      <c r="AE250"/>
      <c r="AF250"/>
      <c r="AG250"/>
      <c r="AH250"/>
      <c r="AI250"/>
    </row>
    <row r="251" spans="10:35">
      <c r="AB251"/>
      <c r="AC251"/>
      <c r="AD251"/>
      <c r="AE251"/>
      <c r="AF251"/>
      <c r="AG251"/>
      <c r="AH251"/>
      <c r="AI251"/>
    </row>
    <row r="252" spans="10:35">
      <c r="AB252"/>
      <c r="AC252"/>
      <c r="AD252"/>
      <c r="AE252"/>
      <c r="AF252"/>
      <c r="AG252"/>
      <c r="AH252"/>
      <c r="AI252"/>
    </row>
    <row r="253" spans="10:35">
      <c r="AB253"/>
      <c r="AC253"/>
      <c r="AD253"/>
      <c r="AE253"/>
      <c r="AF253"/>
      <c r="AG253"/>
      <c r="AH253"/>
      <c r="AI253"/>
    </row>
    <row r="254" spans="10:35">
      <c r="AB254"/>
      <c r="AC254"/>
      <c r="AD254"/>
      <c r="AE254"/>
      <c r="AF254"/>
      <c r="AG254"/>
      <c r="AH254"/>
      <c r="AI254"/>
    </row>
    <row r="255" spans="10:35">
      <c r="AB255"/>
      <c r="AC255"/>
      <c r="AD255"/>
      <c r="AE255"/>
      <c r="AF255"/>
      <c r="AG255"/>
      <c r="AH255"/>
      <c r="AI255"/>
    </row>
    <row r="256" spans="10:35">
      <c r="AB256"/>
      <c r="AC256"/>
      <c r="AD256"/>
      <c r="AE256"/>
      <c r="AF256"/>
      <c r="AG256"/>
      <c r="AH256"/>
      <c r="AI256"/>
    </row>
    <row r="257" spans="11:35">
      <c r="AB257"/>
      <c r="AC257"/>
      <c r="AD257"/>
      <c r="AE257"/>
      <c r="AF257"/>
      <c r="AG257"/>
      <c r="AH257"/>
      <c r="AI257"/>
    </row>
    <row r="258" spans="11:35">
      <c r="K258" s="8"/>
      <c r="AB258"/>
      <c r="AC258"/>
      <c r="AD258"/>
      <c r="AE258"/>
      <c r="AF258"/>
      <c r="AG258"/>
      <c r="AH258"/>
      <c r="AI258"/>
    </row>
    <row r="259" spans="11:35">
      <c r="K259" s="8"/>
      <c r="AB259"/>
      <c r="AC259"/>
      <c r="AD259"/>
      <c r="AE259"/>
      <c r="AF259"/>
      <c r="AG259"/>
      <c r="AH259"/>
      <c r="AI259"/>
    </row>
    <row r="260" spans="11:35">
      <c r="K260" s="8"/>
      <c r="AB260"/>
      <c r="AC260"/>
      <c r="AD260"/>
      <c r="AE260"/>
      <c r="AF260"/>
      <c r="AG260"/>
      <c r="AH260"/>
      <c r="AI260"/>
    </row>
    <row r="261" spans="11:35">
      <c r="K261" s="8"/>
      <c r="AB261"/>
      <c r="AC261"/>
      <c r="AD261"/>
      <c r="AE261"/>
      <c r="AF261"/>
      <c r="AG261"/>
      <c r="AH261"/>
      <c r="AI261"/>
    </row>
    <row r="262" spans="11:35">
      <c r="K262" s="8"/>
      <c r="AB262"/>
      <c r="AC262"/>
      <c r="AD262"/>
      <c r="AE262"/>
      <c r="AF262"/>
      <c r="AG262"/>
      <c r="AH262"/>
      <c r="AI262"/>
    </row>
    <row r="263" spans="11:35">
      <c r="AB263"/>
      <c r="AC263"/>
      <c r="AD263"/>
      <c r="AE263"/>
      <c r="AF263"/>
      <c r="AG263"/>
      <c r="AH263"/>
      <c r="AI263"/>
    </row>
    <row r="264" spans="11:35">
      <c r="AB264"/>
      <c r="AC264"/>
      <c r="AD264"/>
      <c r="AE264"/>
      <c r="AF264"/>
      <c r="AG264"/>
      <c r="AH264"/>
      <c r="AI264"/>
    </row>
    <row r="265" spans="11:35">
      <c r="AB265"/>
      <c r="AC265"/>
      <c r="AD265"/>
      <c r="AE265"/>
      <c r="AF265"/>
      <c r="AG265"/>
      <c r="AH265"/>
      <c r="AI265"/>
    </row>
    <row r="266" spans="11:35">
      <c r="AB266"/>
      <c r="AC266"/>
      <c r="AD266"/>
      <c r="AE266"/>
      <c r="AF266"/>
      <c r="AG266"/>
      <c r="AH266"/>
      <c r="AI266"/>
    </row>
    <row r="267" spans="11:35">
      <c r="AB267"/>
      <c r="AC267"/>
      <c r="AD267"/>
      <c r="AE267"/>
      <c r="AF267"/>
      <c r="AG267"/>
      <c r="AH267"/>
      <c r="AI267"/>
    </row>
  </sheetData>
  <sortState xmlns:xlrd2="http://schemas.microsoft.com/office/spreadsheetml/2017/richdata2" ref="J2:P248">
    <sortCondition descending="1" ref="L2:L248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47625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34"/>
  <sheetViews>
    <sheetView workbookViewId="0">
      <selection activeCell="U19" sqref="U19"/>
    </sheetView>
  </sheetViews>
  <sheetFormatPr defaultColWidth="8.85546875" defaultRowHeight="15"/>
  <cols>
    <col min="1" max="1" width="14.42578125" customWidth="1"/>
    <col min="2" max="5" width="5.28515625" customWidth="1"/>
    <col min="6" max="6" width="7.140625" customWidth="1"/>
    <col min="7" max="12" width="5.28515625" customWidth="1"/>
    <col min="13" max="13" width="6.140625" customWidth="1"/>
    <col min="14" max="14" width="5.28515625" customWidth="1"/>
    <col min="16" max="32" width="9.140625" style="27" customWidth="1"/>
    <col min="33" max="33" width="13.42578125" style="27" bestFit="1" customWidth="1"/>
    <col min="34" max="36" width="9.140625" style="27" customWidth="1"/>
    <col min="37" max="37" width="9.140625" style="31" customWidth="1"/>
    <col min="38" max="41" width="9.140625" style="27" customWidth="1"/>
    <col min="42" max="45" width="9.140625" style="31" customWidth="1"/>
    <col min="46" max="46" width="9.140625" style="23" customWidth="1"/>
    <col min="47" max="48" width="9.140625" style="27" customWidth="1"/>
    <col min="49" max="49" width="14.42578125" style="27" customWidth="1"/>
    <col min="50" max="50" width="6.7109375" style="27" customWidth="1"/>
    <col min="51" max="52" width="9.140625" style="27" customWidth="1"/>
    <col min="53" max="53" width="12.28515625" style="27" customWidth="1"/>
    <col min="54" max="55" width="9.140625" style="27" customWidth="1"/>
  </cols>
  <sheetData>
    <row r="1" spans="1:56">
      <c r="A1" t="s">
        <v>103</v>
      </c>
      <c r="B1" s="37">
        <v>256</v>
      </c>
      <c r="C1" s="1">
        <f>+B1/16</f>
        <v>16</v>
      </c>
      <c r="D1">
        <v>0.625</v>
      </c>
    </row>
    <row r="2" spans="1:56">
      <c r="A2" s="1" t="s">
        <v>49</v>
      </c>
      <c r="B2" s="9" t="s">
        <v>93</v>
      </c>
      <c r="C2" s="4" t="s">
        <v>50</v>
      </c>
      <c r="D2" s="4" t="s">
        <v>51</v>
      </c>
      <c r="E2" s="9" t="s">
        <v>94</v>
      </c>
      <c r="F2" s="4" t="s">
        <v>52</v>
      </c>
      <c r="G2" s="4" t="s">
        <v>53</v>
      </c>
      <c r="H2" s="4" t="s">
        <v>54</v>
      </c>
      <c r="I2" s="10" t="s">
        <v>55</v>
      </c>
      <c r="J2" s="4" t="s">
        <v>95</v>
      </c>
      <c r="K2" s="4" t="s">
        <v>96</v>
      </c>
      <c r="L2" s="4" t="s">
        <v>56</v>
      </c>
      <c r="M2" s="4" t="s">
        <v>57</v>
      </c>
      <c r="N2" s="4" t="s">
        <v>90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'[14]Cumulative Stats'!A116</f>
        <v>Wilson</v>
      </c>
      <c r="B3" s="8" t="s">
        <v>116</v>
      </c>
      <c r="C3">
        <f>'[14]Cumulative Stats'!C116</f>
        <v>494</v>
      </c>
      <c r="D3">
        <f>'[14]Cumulative Stats'!D116</f>
        <v>354</v>
      </c>
      <c r="E3">
        <f>'[14]Cumulative Stats'!E116</f>
        <v>71.659919028340084</v>
      </c>
      <c r="F3">
        <f>'[14]Cumulative Stats'!F116</f>
        <v>4591</v>
      </c>
      <c r="G3">
        <f>'[14]Cumulative Stats'!G116</f>
        <v>38</v>
      </c>
      <c r="H3">
        <f>'[14]Cumulative Stats'!H116</f>
        <v>93</v>
      </c>
      <c r="I3">
        <f>'[14]Cumulative Stats'!I116</f>
        <v>2</v>
      </c>
      <c r="J3" s="6">
        <f>'[14]Cumulative Stats'!J116</f>
        <v>7.6923076923076925</v>
      </c>
      <c r="K3" s="6">
        <f>'[14]Cumulative Stats'!K116</f>
        <v>0.40485829959514169</v>
      </c>
      <c r="L3" s="6">
        <f>'[14]Cumulative Stats'!L116</f>
        <v>9.2935222672064786</v>
      </c>
      <c r="M3" s="6">
        <f>'[14]Cumulative Stats'!M116</f>
        <v>124.4770580296896</v>
      </c>
      <c r="N3">
        <f>'[14]Cumulative Stats'!N116</f>
        <v>58</v>
      </c>
      <c r="O3">
        <f t="shared" ref="O3:O34" si="2">IF(C3&gt;=$C$1*14,1,IF(C3+N3=0,-1,0))</f>
        <v>1</v>
      </c>
      <c r="P3">
        <f t="shared" ref="P3:P34" si="3"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'[10]Cumulative Stats'!A116</f>
        <v>Brees</v>
      </c>
      <c r="B4" s="8" t="s">
        <v>112</v>
      </c>
      <c r="C4">
        <f>'[10]Cumulative Stats'!C116</f>
        <v>377</v>
      </c>
      <c r="D4">
        <f>'[10]Cumulative Stats'!D116</f>
        <v>276</v>
      </c>
      <c r="E4" s="6">
        <f>'[10]Cumulative Stats'!E116</f>
        <v>73.209549071618042</v>
      </c>
      <c r="F4">
        <f>'[10]Cumulative Stats'!F116</f>
        <v>2994</v>
      </c>
      <c r="G4">
        <f>'[10]Cumulative Stats'!G116</f>
        <v>20</v>
      </c>
      <c r="H4">
        <f>'[10]Cumulative Stats'!H116</f>
        <v>79</v>
      </c>
      <c r="I4">
        <f>'[10]Cumulative Stats'!I116</f>
        <v>4</v>
      </c>
      <c r="J4" s="6">
        <f>'[10]Cumulative Stats'!J116</f>
        <v>5.3050397877984086</v>
      </c>
      <c r="K4" s="6">
        <f>'[10]Cumulative Stats'!K116</f>
        <v>1.0610079575596816</v>
      </c>
      <c r="L4" s="6">
        <f>'[10]Cumulative Stats'!L116</f>
        <v>7.9416445623342176</v>
      </c>
      <c r="M4" s="6">
        <f>'[10]Cumulative Stats'!M116</f>
        <v>109.44407603890363</v>
      </c>
      <c r="N4">
        <f>'[10]Cumulative Stats'!N116</f>
        <v>9</v>
      </c>
      <c r="O4">
        <f t="shared" si="2"/>
        <v>1</v>
      </c>
      <c r="P4">
        <f t="shared" si="3"/>
        <v>1</v>
      </c>
      <c r="Q4" s="1" t="s">
        <v>99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'[8]Cumulative Stats'!A116</f>
        <v>Goff</v>
      </c>
      <c r="B5" s="8" t="s">
        <v>139</v>
      </c>
      <c r="C5">
        <f>'[8]Cumulative Stats'!C116</f>
        <v>615</v>
      </c>
      <c r="D5">
        <f>'[8]Cumulative Stats'!D116</f>
        <v>427</v>
      </c>
      <c r="E5" s="6">
        <f>'[8]Cumulative Stats'!E116</f>
        <v>69.430894308943095</v>
      </c>
      <c r="F5">
        <f>'[8]Cumulative Stats'!F116</f>
        <v>4881</v>
      </c>
      <c r="G5">
        <f>'[8]Cumulative Stats'!G116</f>
        <v>37</v>
      </c>
      <c r="H5">
        <f>'[8]Cumulative Stats'!H116</f>
        <v>63</v>
      </c>
      <c r="I5">
        <f>'[8]Cumulative Stats'!I116</f>
        <v>7</v>
      </c>
      <c r="J5" s="6">
        <f>'[8]Cumulative Stats'!J116</f>
        <v>6.0162601626016263</v>
      </c>
      <c r="K5" s="6">
        <f>'[8]Cumulative Stats'!K116</f>
        <v>1.1382113821138211</v>
      </c>
      <c r="L5" s="6">
        <f>'[8]Cumulative Stats'!L116</f>
        <v>7.9365853658536585</v>
      </c>
      <c r="M5" s="6">
        <f>'[8]Cumulative Stats'!M116</f>
        <v>108.32317073170732</v>
      </c>
      <c r="N5">
        <f>'[8]Cumulative Stats'!N116</f>
        <v>17</v>
      </c>
      <c r="O5">
        <f t="shared" si="2"/>
        <v>1</v>
      </c>
      <c r="P5">
        <f t="shared" si="3"/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'[13]Cumulative Stats'!A116</f>
        <v>Garroppolo</v>
      </c>
      <c r="B6" s="8" t="s">
        <v>115</v>
      </c>
      <c r="C6">
        <f>'[13]Cumulative Stats'!C116</f>
        <v>520</v>
      </c>
      <c r="D6">
        <f>'[13]Cumulative Stats'!D116</f>
        <v>376</v>
      </c>
      <c r="E6" s="6">
        <f>'[13]Cumulative Stats'!E116</f>
        <v>72.307692307692307</v>
      </c>
      <c r="F6">
        <f>'[13]Cumulative Stats'!F116</f>
        <v>4217</v>
      </c>
      <c r="G6">
        <f>'[13]Cumulative Stats'!G116</f>
        <v>31</v>
      </c>
      <c r="H6">
        <f>'[13]Cumulative Stats'!H116</f>
        <v>54</v>
      </c>
      <c r="I6">
        <f>'[13]Cumulative Stats'!I116</f>
        <v>10</v>
      </c>
      <c r="J6" s="6">
        <f>'[13]Cumulative Stats'!J116</f>
        <v>5.9615384615384617</v>
      </c>
      <c r="K6" s="6">
        <f>'[13]Cumulative Stats'!K116</f>
        <v>1.9230769230769231</v>
      </c>
      <c r="L6" s="6">
        <f>'[13]Cumulative Stats'!L116</f>
        <v>8.1096153846153847</v>
      </c>
      <c r="M6" s="6">
        <f>'[13]Cumulative Stats'!M116</f>
        <v>107.98878205128204</v>
      </c>
      <c r="N6">
        <f>'[13]Cumulative Stats'!N116</f>
        <v>29</v>
      </c>
      <c r="O6">
        <f t="shared" si="2"/>
        <v>1</v>
      </c>
      <c r="P6">
        <f t="shared" si="3"/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t="str">
        <f>'[9]Cumulative Stats'!A116</f>
        <v>Cousins</v>
      </c>
      <c r="B7" s="8" t="s">
        <v>111</v>
      </c>
      <c r="C7">
        <f>'[9]Cumulative Stats'!C116</f>
        <v>455</v>
      </c>
      <c r="D7">
        <f>'[9]Cumulative Stats'!D116</f>
        <v>302</v>
      </c>
      <c r="E7" s="6">
        <f>'[9]Cumulative Stats'!E116</f>
        <v>66.373626373626365</v>
      </c>
      <c r="F7">
        <f>'[9]Cumulative Stats'!F116</f>
        <v>3617</v>
      </c>
      <c r="G7">
        <f>'[9]Cumulative Stats'!G116</f>
        <v>20</v>
      </c>
      <c r="H7">
        <f>'[9]Cumulative Stats'!H116</f>
        <v>85</v>
      </c>
      <c r="I7">
        <f>'[9]Cumulative Stats'!I116</f>
        <v>3</v>
      </c>
      <c r="J7" s="6">
        <f>'[9]Cumulative Stats'!J116</f>
        <v>4.395604395604396</v>
      </c>
      <c r="K7" s="6">
        <f>'[9]Cumulative Stats'!K116</f>
        <v>0.65934065934065933</v>
      </c>
      <c r="L7" s="6">
        <f>'[9]Cumulative Stats'!L116</f>
        <v>7.9494505494505496</v>
      </c>
      <c r="M7" s="6">
        <f>'[9]Cumulative Stats'!M116</f>
        <v>102.42216117216117</v>
      </c>
      <c r="N7">
        <f>'[9]Cumulative Stats'!N116</f>
        <v>27</v>
      </c>
      <c r="O7">
        <f t="shared" si="2"/>
        <v>1</v>
      </c>
      <c r="P7">
        <f t="shared" si="3"/>
        <v>1</v>
      </c>
      <c r="Q7" s="1"/>
      <c r="R7" s="9"/>
      <c r="S7" s="4">
        <f>224/16</f>
        <v>14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'[5]Cumulative Stats'!$A$116</f>
        <v>Prescott</v>
      </c>
      <c r="B8" s="8" t="s">
        <v>108</v>
      </c>
      <c r="C8">
        <f>'[5]Cumulative Stats'!C116</f>
        <v>581</v>
      </c>
      <c r="D8">
        <f>'[5]Cumulative Stats'!D116</f>
        <v>385</v>
      </c>
      <c r="E8" s="6">
        <f>'[5]Cumulative Stats'!E116</f>
        <v>66.265060240963862</v>
      </c>
      <c r="F8">
        <f>'[5]Cumulative Stats'!F116</f>
        <v>4756</v>
      </c>
      <c r="G8">
        <f>'[5]Cumulative Stats'!G116</f>
        <v>29</v>
      </c>
      <c r="H8">
        <f>'[5]Cumulative Stats'!H116</f>
        <v>86</v>
      </c>
      <c r="I8">
        <f>'[5]Cumulative Stats'!I116</f>
        <v>8</v>
      </c>
      <c r="J8" s="6">
        <f>'[5]Cumulative Stats'!J116</f>
        <v>4.9913941480206541</v>
      </c>
      <c r="K8" s="6">
        <f>'[5]Cumulative Stats'!K116</f>
        <v>1.376936316695353</v>
      </c>
      <c r="L8" s="6">
        <f>'[5]Cumulative Stats'!L116</f>
        <v>8.1858864027538729</v>
      </c>
      <c r="M8" s="6">
        <f>'[5]Cumulative Stats'!M116</f>
        <v>102.31282271944923</v>
      </c>
      <c r="N8">
        <f>'[5]Cumulative Stats'!N116</f>
        <v>26</v>
      </c>
      <c r="O8">
        <f t="shared" si="2"/>
        <v>1</v>
      </c>
      <c r="P8">
        <f t="shared" si="3"/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'[7]Cumulative Stats'!A116</f>
        <v>Rodgers</v>
      </c>
      <c r="B9" s="8" t="s">
        <v>110</v>
      </c>
      <c r="C9">
        <f>'[7]Cumulative Stats'!C116</f>
        <v>586</v>
      </c>
      <c r="D9">
        <f>'[7]Cumulative Stats'!D116</f>
        <v>380</v>
      </c>
      <c r="E9" s="6">
        <f>'[7]Cumulative Stats'!E116</f>
        <v>64.846416382252556</v>
      </c>
      <c r="F9">
        <f>'[7]Cumulative Stats'!F116</f>
        <v>4508</v>
      </c>
      <c r="G9">
        <f>'[7]Cumulative Stats'!G116</f>
        <v>29</v>
      </c>
      <c r="H9">
        <f>'[7]Cumulative Stats'!H116</f>
        <v>93</v>
      </c>
      <c r="I9">
        <f>'[7]Cumulative Stats'!I116</f>
        <v>4</v>
      </c>
      <c r="J9" s="6">
        <f>'[7]Cumulative Stats'!J116</f>
        <v>4.9488054607508536</v>
      </c>
      <c r="K9" s="6">
        <f>'[7]Cumulative Stats'!K116</f>
        <v>0.68259385665529015</v>
      </c>
      <c r="L9" s="6">
        <f>'[7]Cumulative Stats'!L116</f>
        <v>7.6928327645051198</v>
      </c>
      <c r="M9" s="6">
        <f>'[7]Cumulative Stats'!M116</f>
        <v>101.82736063708758</v>
      </c>
      <c r="N9">
        <f>'[7]Cumulative Stats'!N116</f>
        <v>48</v>
      </c>
      <c r="O9">
        <f t="shared" si="2"/>
        <v>1</v>
      </c>
      <c r="P9">
        <f t="shared" si="3"/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'[11]Cumulative Stats'!A116</f>
        <v>D. Jones</v>
      </c>
      <c r="B10" s="8" t="s">
        <v>113</v>
      </c>
      <c r="C10">
        <f>'[11]Cumulative Stats'!C116</f>
        <v>459</v>
      </c>
      <c r="D10">
        <f>'[11]Cumulative Stats'!D116</f>
        <v>296</v>
      </c>
      <c r="E10" s="6">
        <f>'[11]Cumulative Stats'!E116</f>
        <v>64.488017429193903</v>
      </c>
      <c r="F10">
        <f>'[11]Cumulative Stats'!F116</f>
        <v>3546</v>
      </c>
      <c r="G10">
        <f>'[11]Cumulative Stats'!G116</f>
        <v>23</v>
      </c>
      <c r="H10">
        <f>'[11]Cumulative Stats'!H116</f>
        <v>77</v>
      </c>
      <c r="I10">
        <f>'[11]Cumulative Stats'!I116</f>
        <v>8</v>
      </c>
      <c r="J10" s="6">
        <f>'[11]Cumulative Stats'!J116</f>
        <v>5.0108932461873641</v>
      </c>
      <c r="K10" s="6">
        <f>'[11]Cumulative Stats'!K116</f>
        <v>1.7429193899782136</v>
      </c>
      <c r="L10" s="6">
        <f>'[11]Cumulative Stats'!L116</f>
        <v>7.7254901960784315</v>
      </c>
      <c r="M10" s="6">
        <f>'[11]Cumulative Stats'!M116</f>
        <v>97.453703703703709</v>
      </c>
      <c r="N10">
        <f>'[11]Cumulative Stats'!N116</f>
        <v>35</v>
      </c>
      <c r="O10">
        <f t="shared" si="2"/>
        <v>1</v>
      </c>
      <c r="P10">
        <f t="shared" si="3"/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'[15]Cumulative Stats'!A116</f>
        <v>Winston</v>
      </c>
      <c r="B11" s="8" t="s">
        <v>117</v>
      </c>
      <c r="C11">
        <f>'[15]Cumulative Stats'!C116</f>
        <v>599</v>
      </c>
      <c r="D11">
        <f>'[15]Cumulative Stats'!D116</f>
        <v>395</v>
      </c>
      <c r="E11">
        <f>'[15]Cumulative Stats'!E116</f>
        <v>65.943238731218699</v>
      </c>
      <c r="F11">
        <f>'[15]Cumulative Stats'!F116</f>
        <v>5360</v>
      </c>
      <c r="G11">
        <f>'[15]Cumulative Stats'!G116</f>
        <v>34</v>
      </c>
      <c r="H11">
        <f>'[15]Cumulative Stats'!H116</f>
        <v>80</v>
      </c>
      <c r="I11">
        <f>'[15]Cumulative Stats'!I116</f>
        <v>23</v>
      </c>
      <c r="J11">
        <f>'[15]Cumulative Stats'!J116</f>
        <v>5.6761268781302174</v>
      </c>
      <c r="K11" s="6">
        <f>'[15]Cumulative Stats'!K116</f>
        <v>3.8397328881469113</v>
      </c>
      <c r="L11" s="6">
        <f>'[15]Cumulative Stats'!L116</f>
        <v>8.9482470784641066</v>
      </c>
      <c r="M11" s="6">
        <f>'[15]Cumulative Stats'!M116</f>
        <v>97.241930996104614</v>
      </c>
      <c r="N11">
        <f>'[15]Cumulative Stats'!N116</f>
        <v>46</v>
      </c>
      <c r="O11">
        <f t="shared" si="2"/>
        <v>1</v>
      </c>
      <c r="P11">
        <f t="shared" si="3"/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'[12]Cumulative Stats'!A116</f>
        <v>Wentz</v>
      </c>
      <c r="B12" s="8" t="s">
        <v>114</v>
      </c>
      <c r="C12">
        <f>'[12]Cumulative Stats'!C116</f>
        <v>555</v>
      </c>
      <c r="D12">
        <f>'[12]Cumulative Stats'!D116</f>
        <v>365</v>
      </c>
      <c r="E12" s="6">
        <f>'[12]Cumulative Stats'!E116</f>
        <v>65.765765765765778</v>
      </c>
      <c r="F12">
        <f>'[12]Cumulative Stats'!F116</f>
        <v>3811</v>
      </c>
      <c r="G12">
        <f>'[12]Cumulative Stats'!G116</f>
        <v>22</v>
      </c>
      <c r="H12">
        <f>'[12]Cumulative Stats'!H116</f>
        <v>45</v>
      </c>
      <c r="I12">
        <f>'[12]Cumulative Stats'!I116</f>
        <v>5</v>
      </c>
      <c r="J12" s="6">
        <f>'[12]Cumulative Stats'!J116</f>
        <v>3.9639639639639639</v>
      </c>
      <c r="K12" s="6">
        <f>'[12]Cumulative Stats'!K116</f>
        <v>0.90090090090090091</v>
      </c>
      <c r="L12" s="6">
        <f>'[12]Cumulative Stats'!L116</f>
        <v>6.8666666666666663</v>
      </c>
      <c r="M12" s="6">
        <f>'[12]Cumulative Stats'!M116</f>
        <v>94.958708708708727</v>
      </c>
      <c r="N12">
        <f>'[12]Cumulative Stats'!N116</f>
        <v>51</v>
      </c>
      <c r="O12">
        <f t="shared" si="2"/>
        <v>1</v>
      </c>
      <c r="P12">
        <f t="shared" si="3"/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'[2]Cumulative Stats'!A116</f>
        <v>Ryan</v>
      </c>
      <c r="B13" s="8" t="s">
        <v>105</v>
      </c>
      <c r="C13">
        <f>'[2]Cumulative Stats'!C116</f>
        <v>565</v>
      </c>
      <c r="D13">
        <f>'[2]Cumulative Stats'!D116</f>
        <v>375</v>
      </c>
      <c r="E13" s="6">
        <f>'[2]Cumulative Stats'!E116</f>
        <v>66.371681415929203</v>
      </c>
      <c r="F13">
        <f>'[2]Cumulative Stats'!F116</f>
        <v>4198</v>
      </c>
      <c r="G13">
        <f>'[2]Cumulative Stats'!G116</f>
        <v>13</v>
      </c>
      <c r="H13">
        <f>'[2]Cumulative Stats'!H116</f>
        <v>80</v>
      </c>
      <c r="I13">
        <f>'[2]Cumulative Stats'!I116</f>
        <v>5</v>
      </c>
      <c r="J13" s="6">
        <f>'[2]Cumulative Stats'!J116</f>
        <v>2.3008849557522124</v>
      </c>
      <c r="K13" s="6">
        <f>'[2]Cumulative Stats'!K116</f>
        <v>0.88495575221238942</v>
      </c>
      <c r="L13" s="6">
        <f>'[2]Cumulative Stats'!L116</f>
        <v>7.4300884955752213</v>
      </c>
      <c r="M13" s="6">
        <f>'[2]Cumulative Stats'!M116</f>
        <v>92.334070796460182</v>
      </c>
      <c r="N13">
        <f>'[2]Cumulative Stats'!N116</f>
        <v>60</v>
      </c>
      <c r="O13">
        <f t="shared" si="2"/>
        <v>1</v>
      </c>
      <c r="P13">
        <f t="shared" si="3"/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'[16]Cumulative Stats'!A116</f>
        <v>Keenum</v>
      </c>
      <c r="B14" s="8" t="s">
        <v>118</v>
      </c>
      <c r="C14">
        <f>'[16]Cumulative Stats'!C116</f>
        <v>283</v>
      </c>
      <c r="D14">
        <f>'[16]Cumulative Stats'!D116</f>
        <v>169</v>
      </c>
      <c r="E14">
        <f>'[16]Cumulative Stats'!E116</f>
        <v>59.717314487632514</v>
      </c>
      <c r="F14">
        <f>'[16]Cumulative Stats'!F116</f>
        <v>1826</v>
      </c>
      <c r="G14">
        <f>'[16]Cumulative Stats'!G116</f>
        <v>8</v>
      </c>
      <c r="H14">
        <f>'[16]Cumulative Stats'!H116</f>
        <v>64</v>
      </c>
      <c r="I14">
        <f>'[16]Cumulative Stats'!I116</f>
        <v>1</v>
      </c>
      <c r="J14" s="6">
        <f>'[16]Cumulative Stats'!J116</f>
        <v>2.8268551236749118</v>
      </c>
      <c r="K14" s="6">
        <f>'[16]Cumulative Stats'!K116</f>
        <v>0.35335689045936397</v>
      </c>
      <c r="L14" s="6">
        <f>'[16]Cumulative Stats'!L116</f>
        <v>6.4522968197879855</v>
      </c>
      <c r="M14" s="6">
        <f>'[16]Cumulative Stats'!M116</f>
        <v>86.682862190812727</v>
      </c>
      <c r="N14">
        <f>'[16]Cumulative Stats'!N116</f>
        <v>17</v>
      </c>
      <c r="O14">
        <f t="shared" si="2"/>
        <v>1</v>
      </c>
      <c r="P14">
        <f t="shared" si="3"/>
        <v>1</v>
      </c>
      <c r="Q14" s="1"/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'[1]Cumulative Stats'!A116</f>
        <v>K. Murray</v>
      </c>
      <c r="B15" s="8" t="s">
        <v>104</v>
      </c>
      <c r="C15">
        <f>'[1]Cumulative Stats'!C116</f>
        <v>557</v>
      </c>
      <c r="D15">
        <f>'[1]Cumulative Stats'!D116</f>
        <v>323</v>
      </c>
      <c r="E15" s="6">
        <f>'[1]Cumulative Stats'!E116</f>
        <v>57.989228007181325</v>
      </c>
      <c r="F15">
        <f>'[1]Cumulative Stats'!F116</f>
        <v>3856</v>
      </c>
      <c r="G15">
        <f>'[1]Cumulative Stats'!G116</f>
        <v>19</v>
      </c>
      <c r="H15">
        <f>'[1]Cumulative Stats'!H116</f>
        <v>69</v>
      </c>
      <c r="I15">
        <f>'[1]Cumulative Stats'!I116</f>
        <v>7</v>
      </c>
      <c r="J15" s="6">
        <f>'[1]Cumulative Stats'!J116</f>
        <v>3.4111310592459607</v>
      </c>
      <c r="K15" s="6">
        <f>'[1]Cumulative Stats'!K116</f>
        <v>1.2567324955116697</v>
      </c>
      <c r="L15" s="6">
        <f>'[1]Cumulative Stats'!L116</f>
        <v>6.9228007181328541</v>
      </c>
      <c r="M15" s="6">
        <f>'[1]Cumulative Stats'!M116</f>
        <v>85.386744464392564</v>
      </c>
      <c r="N15">
        <f>'[1]Cumulative Stats'!N116</f>
        <v>48</v>
      </c>
      <c r="O15">
        <f t="shared" si="2"/>
        <v>1</v>
      </c>
      <c r="P15">
        <f t="shared" si="3"/>
        <v>1</v>
      </c>
      <c r="Q15" s="1"/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t="str">
        <f>'[3]Cumulative Stats'!A116</f>
        <v>Allen</v>
      </c>
      <c r="B16" s="8" t="s">
        <v>106</v>
      </c>
      <c r="C16">
        <f>'[3]Cumulative Stats'!C116</f>
        <v>477</v>
      </c>
      <c r="D16">
        <f>'[3]Cumulative Stats'!D116</f>
        <v>292</v>
      </c>
      <c r="E16" s="6">
        <f>'[3]Cumulative Stats'!E116</f>
        <v>61.215932914046121</v>
      </c>
      <c r="F16">
        <f>'[3]Cumulative Stats'!F116</f>
        <v>3147</v>
      </c>
      <c r="G16">
        <f>'[3]Cumulative Stats'!G116</f>
        <v>12</v>
      </c>
      <c r="H16">
        <f>'[3]Cumulative Stats'!H116</f>
        <v>73</v>
      </c>
      <c r="I16">
        <f>'[3]Cumulative Stats'!I116</f>
        <v>10</v>
      </c>
      <c r="J16" s="6">
        <f>'[3]Cumulative Stats'!J116</f>
        <v>2.5157232704402519</v>
      </c>
      <c r="K16" s="6">
        <f>'[3]Cumulative Stats'!K116</f>
        <v>2.0964360587002098</v>
      </c>
      <c r="L16" s="6">
        <f>'[3]Cumulative Stats'!L116</f>
        <v>6.5974842767295598</v>
      </c>
      <c r="M16" s="6">
        <f>'[3]Cumulative Stats'!M116</f>
        <v>80.236722571628235</v>
      </c>
      <c r="N16">
        <f>'[3]Cumulative Stats'!N116</f>
        <v>47</v>
      </c>
      <c r="O16">
        <f t="shared" si="2"/>
        <v>1</v>
      </c>
      <c r="P16">
        <f t="shared" si="3"/>
        <v>1</v>
      </c>
      <c r="Q16" s="1"/>
      <c r="R16" s="9"/>
      <c r="S16" s="4"/>
      <c r="T16" s="4"/>
      <c r="U16" s="9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>
      <c r="A17" t="str">
        <f>'[4]Cumulative Stats'!A116</f>
        <v>Trubisky</v>
      </c>
      <c r="B17" s="8" t="s">
        <v>107</v>
      </c>
      <c r="C17">
        <f>'[4]Cumulative Stats'!C116</f>
        <v>473</v>
      </c>
      <c r="D17">
        <f>'[4]Cumulative Stats'!D116</f>
        <v>276</v>
      </c>
      <c r="E17" s="6">
        <f>'[4]Cumulative Stats'!E116</f>
        <v>58.350951374207185</v>
      </c>
      <c r="F17">
        <f>'[4]Cumulative Stats'!F116</f>
        <v>2831</v>
      </c>
      <c r="G17">
        <f>'[4]Cumulative Stats'!G116</f>
        <v>14</v>
      </c>
      <c r="H17">
        <f>'[4]Cumulative Stats'!H116</f>
        <v>80</v>
      </c>
      <c r="I17">
        <f>'[4]Cumulative Stats'!I116</f>
        <v>7</v>
      </c>
      <c r="J17" s="6">
        <f>'[4]Cumulative Stats'!J116</f>
        <v>2.9598308668076108</v>
      </c>
      <c r="K17" s="6">
        <f>'[4]Cumulative Stats'!K116</f>
        <v>1.4799154334038054</v>
      </c>
      <c r="L17" s="6">
        <f>'[4]Cumulative Stats'!L116</f>
        <v>5.985200845665962</v>
      </c>
      <c r="M17" s="6">
        <f>'[4]Cumulative Stats'!M116</f>
        <v>79.347251585623681</v>
      </c>
      <c r="N17">
        <f>'[4]Cumulative Stats'!N116</f>
        <v>34</v>
      </c>
      <c r="O17">
        <f t="shared" si="2"/>
        <v>1</v>
      </c>
      <c r="P17">
        <f t="shared" si="3"/>
        <v>1</v>
      </c>
      <c r="Q17" s="1"/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>
      <c r="A18" t="str">
        <f>'[6]Cumulative Stats'!A116</f>
        <v>Stafford</v>
      </c>
      <c r="B18" s="8" t="s">
        <v>109</v>
      </c>
      <c r="C18">
        <f>'[6]Cumulative Stats'!C116</f>
        <v>292</v>
      </c>
      <c r="D18">
        <f>'[6]Cumulative Stats'!D116</f>
        <v>185</v>
      </c>
      <c r="E18" s="6">
        <f>'[6]Cumulative Stats'!E116</f>
        <v>63.356164383561641</v>
      </c>
      <c r="F18">
        <f>'[6]Cumulative Stats'!F116</f>
        <v>1947</v>
      </c>
      <c r="G18">
        <f>'[6]Cumulative Stats'!G116</f>
        <v>3</v>
      </c>
      <c r="H18">
        <f>'[6]Cumulative Stats'!H116</f>
        <v>47</v>
      </c>
      <c r="I18">
        <f>'[6]Cumulative Stats'!I116</f>
        <v>5</v>
      </c>
      <c r="J18" s="6">
        <f>'[6]Cumulative Stats'!J116</f>
        <v>1.0273972602739725</v>
      </c>
      <c r="K18" s="6">
        <f>'[6]Cumulative Stats'!K116</f>
        <v>1.7123287671232876</v>
      </c>
      <c r="L18" s="6">
        <f>'[6]Cumulative Stats'!L116</f>
        <v>6.6678082191780819</v>
      </c>
      <c r="M18" s="6">
        <f>'[6]Cumulative Stats'!M116</f>
        <v>78.952625570776249</v>
      </c>
      <c r="N18">
        <f>'[6]Cumulative Stats'!N116</f>
        <v>22</v>
      </c>
      <c r="O18">
        <f t="shared" si="2"/>
        <v>1</v>
      </c>
      <c r="P18">
        <f t="shared" si="3"/>
        <v>1</v>
      </c>
      <c r="Q18" s="1"/>
      <c r="R18" s="1" t="s">
        <v>158</v>
      </c>
      <c r="S18" s="4"/>
      <c r="T18" s="4"/>
      <c r="U18" s="9"/>
      <c r="V18" s="4"/>
      <c r="W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>
      <c r="A19" t="str">
        <f>'[8]Cumulative Stats'!A117</f>
        <v>Hekker</v>
      </c>
      <c r="B19" s="8" t="s">
        <v>139</v>
      </c>
      <c r="C19">
        <f>'[8]Cumulative Stats'!C117</f>
        <v>3</v>
      </c>
      <c r="D19">
        <f>'[8]Cumulative Stats'!D117</f>
        <v>3</v>
      </c>
      <c r="E19" s="6">
        <f>'[8]Cumulative Stats'!E117</f>
        <v>100</v>
      </c>
      <c r="F19">
        <f>'[8]Cumulative Stats'!F117</f>
        <v>44</v>
      </c>
      <c r="G19">
        <f>'[8]Cumulative Stats'!G117</f>
        <v>0</v>
      </c>
      <c r="H19">
        <f>'[8]Cumulative Stats'!H117</f>
        <v>17</v>
      </c>
      <c r="I19">
        <f>'[8]Cumulative Stats'!I117</f>
        <v>0</v>
      </c>
      <c r="J19" s="6">
        <f>'[8]Cumulative Stats'!J117</f>
        <v>0</v>
      </c>
      <c r="K19" s="6">
        <f>'[8]Cumulative Stats'!K117</f>
        <v>0</v>
      </c>
      <c r="L19" s="6">
        <f>'[8]Cumulative Stats'!L117</f>
        <v>14.666666666666666</v>
      </c>
      <c r="M19" s="6">
        <f>'[8]Cumulative Stats'!M117</f>
        <v>118.75</v>
      </c>
      <c r="N19">
        <f>'[8]Cumulative Stats'!N117</f>
        <v>0</v>
      </c>
      <c r="O19">
        <f t="shared" si="2"/>
        <v>0</v>
      </c>
      <c r="P19">
        <f t="shared" si="3"/>
        <v>0</v>
      </c>
      <c r="Q19" s="1"/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'[3]Cumulative Stats'!A120</f>
        <v>Palardy</v>
      </c>
      <c r="B20" s="8" t="s">
        <v>106</v>
      </c>
      <c r="C20">
        <f>'[3]Cumulative Stats'!C120</f>
        <v>1</v>
      </c>
      <c r="D20">
        <f>'[3]Cumulative Stats'!D120</f>
        <v>1</v>
      </c>
      <c r="E20" s="6">
        <f>'[3]Cumulative Stats'!E120</f>
        <v>100</v>
      </c>
      <c r="F20">
        <f>'[3]Cumulative Stats'!F120</f>
        <v>25</v>
      </c>
      <c r="G20">
        <f>'[3]Cumulative Stats'!G120</f>
        <v>0</v>
      </c>
      <c r="H20">
        <f>'[3]Cumulative Stats'!H120</f>
        <v>25</v>
      </c>
      <c r="I20">
        <f>'[3]Cumulative Stats'!I120</f>
        <v>0</v>
      </c>
      <c r="J20" s="6">
        <f>'[3]Cumulative Stats'!J120</f>
        <v>0</v>
      </c>
      <c r="K20" s="6">
        <f>'[3]Cumulative Stats'!K120</f>
        <v>0</v>
      </c>
      <c r="L20" s="6">
        <f>'[3]Cumulative Stats'!L120</f>
        <v>25</v>
      </c>
      <c r="M20" s="6">
        <f>'[3]Cumulative Stats'!M120</f>
        <v>118.75</v>
      </c>
      <c r="N20">
        <f>'[3]Cumulative Stats'!N120</f>
        <v>0</v>
      </c>
      <c r="O20">
        <f t="shared" si="2"/>
        <v>0</v>
      </c>
      <c r="P20">
        <f t="shared" si="3"/>
        <v>0</v>
      </c>
      <c r="Q20" s="1"/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'[10]Cumulative Stats'!A118</f>
        <v>T. Hill</v>
      </c>
      <c r="B21" s="8" t="s">
        <v>112</v>
      </c>
      <c r="C21">
        <f>'[10]Cumulative Stats'!C118</f>
        <v>7</v>
      </c>
      <c r="D21">
        <f>'[10]Cumulative Stats'!D118</f>
        <v>6</v>
      </c>
      <c r="E21" s="6">
        <f>'[10]Cumulative Stats'!E118</f>
        <v>85.714285714285708</v>
      </c>
      <c r="F21">
        <f>'[10]Cumulative Stats'!F118</f>
        <v>60</v>
      </c>
      <c r="G21">
        <f>'[10]Cumulative Stats'!G118</f>
        <v>0</v>
      </c>
      <c r="H21">
        <f>'[10]Cumulative Stats'!H118</f>
        <v>20</v>
      </c>
      <c r="I21">
        <f>'[10]Cumulative Stats'!I118</f>
        <v>0</v>
      </c>
      <c r="J21" s="6">
        <f>'[10]Cumulative Stats'!J118</f>
        <v>0</v>
      </c>
      <c r="K21" s="6">
        <f>'[10]Cumulative Stats'!K118</f>
        <v>0</v>
      </c>
      <c r="L21" s="6">
        <f>'[10]Cumulative Stats'!L118</f>
        <v>8.5714285714285712</v>
      </c>
      <c r="M21" s="6">
        <f>'[10]Cumulative Stats'!M118</f>
        <v>102.38095238095237</v>
      </c>
      <c r="N21">
        <f>'[10]Cumulative Stats'!N118</f>
        <v>0</v>
      </c>
      <c r="O21">
        <f t="shared" si="2"/>
        <v>0</v>
      </c>
      <c r="P21">
        <f t="shared" si="3"/>
        <v>0</v>
      </c>
      <c r="Q21" s="1"/>
      <c r="R21" s="1" t="s">
        <v>159</v>
      </c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'[10]Cumulative Stats'!A117</f>
        <v>Bridgewater</v>
      </c>
      <c r="B22" s="8" t="s">
        <v>112</v>
      </c>
      <c r="C22">
        <f>'[10]Cumulative Stats'!C117</f>
        <v>208</v>
      </c>
      <c r="D22">
        <f>'[10]Cumulative Stats'!D117</f>
        <v>147</v>
      </c>
      <c r="E22" s="6">
        <f>'[10]Cumulative Stats'!E117</f>
        <v>70.673076923076934</v>
      </c>
      <c r="F22">
        <f>'[10]Cumulative Stats'!F117</f>
        <v>1562</v>
      </c>
      <c r="G22">
        <f>'[10]Cumulative Stats'!G117</f>
        <v>7</v>
      </c>
      <c r="H22">
        <f>'[10]Cumulative Stats'!H117</f>
        <v>49</v>
      </c>
      <c r="I22">
        <f>'[10]Cumulative Stats'!I117</f>
        <v>2</v>
      </c>
      <c r="J22" s="6">
        <f>'[10]Cumulative Stats'!J117</f>
        <v>3.3653846153846154</v>
      </c>
      <c r="K22" s="6">
        <f>'[10]Cumulative Stats'!K117</f>
        <v>0.96153846153846156</v>
      </c>
      <c r="L22" s="6">
        <f>'[10]Cumulative Stats'!L117</f>
        <v>7.509615384615385</v>
      </c>
      <c r="M22" s="6">
        <f>'[10]Cumulative Stats'!M117</f>
        <v>99.479166666666671</v>
      </c>
      <c r="N22">
        <f>'[10]Cumulative Stats'!N117</f>
        <v>12</v>
      </c>
      <c r="O22">
        <f t="shared" si="2"/>
        <v>0</v>
      </c>
      <c r="P22">
        <f t="shared" si="3"/>
        <v>1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'[9]Cumulative Stats'!A117</f>
        <v>Mannion</v>
      </c>
      <c r="B23" s="8" t="s">
        <v>111</v>
      </c>
      <c r="C23">
        <f>'[9]Cumulative Stats'!C117</f>
        <v>33</v>
      </c>
      <c r="D23">
        <f>'[9]Cumulative Stats'!D117</f>
        <v>22</v>
      </c>
      <c r="E23" s="6">
        <f>'[9]Cumulative Stats'!E117</f>
        <v>66.666666666666657</v>
      </c>
      <c r="F23">
        <f>'[9]Cumulative Stats'!F117</f>
        <v>237</v>
      </c>
      <c r="G23">
        <f>'[9]Cumulative Stats'!G117</f>
        <v>1</v>
      </c>
      <c r="H23">
        <f>'[9]Cumulative Stats'!H117</f>
        <v>36</v>
      </c>
      <c r="I23">
        <f>'[9]Cumulative Stats'!I117</f>
        <v>0</v>
      </c>
      <c r="J23" s="6">
        <f>'[9]Cumulative Stats'!J117</f>
        <v>3.0303030303030303</v>
      </c>
      <c r="K23" s="6">
        <f>'[9]Cumulative Stats'!K117</f>
        <v>0</v>
      </c>
      <c r="L23" s="6">
        <f>'[9]Cumulative Stats'!L117</f>
        <v>7.1818181818181817</v>
      </c>
      <c r="M23" s="6">
        <f>'[9]Cumulative Stats'!M117</f>
        <v>97.664141414141412</v>
      </c>
      <c r="N23">
        <f>'[9]Cumulative Stats'!N117</f>
        <v>5</v>
      </c>
      <c r="O23">
        <f t="shared" si="2"/>
        <v>0</v>
      </c>
      <c r="P23">
        <f t="shared" si="3"/>
        <v>1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'[6]Cumulative Stats'!A118</f>
        <v>Driskel</v>
      </c>
      <c r="B24" s="8" t="s">
        <v>109</v>
      </c>
      <c r="C24">
        <f>'[6]Cumulative Stats'!C118</f>
        <v>76</v>
      </c>
      <c r="D24">
        <f>'[6]Cumulative Stats'!D118</f>
        <v>42</v>
      </c>
      <c r="E24" s="6">
        <f>'[6]Cumulative Stats'!E118</f>
        <v>55.26315789473685</v>
      </c>
      <c r="F24">
        <f>'[6]Cumulative Stats'!F118</f>
        <v>590</v>
      </c>
      <c r="G24">
        <f>'[6]Cumulative Stats'!G118</f>
        <v>3</v>
      </c>
      <c r="H24">
        <f>'[6]Cumulative Stats'!H118</f>
        <v>64</v>
      </c>
      <c r="I24">
        <f>'[6]Cumulative Stats'!I118</f>
        <v>0</v>
      </c>
      <c r="J24" s="6">
        <f>'[6]Cumulative Stats'!J118</f>
        <v>3.9473684210526314</v>
      </c>
      <c r="K24" s="6">
        <f>'[6]Cumulative Stats'!K118</f>
        <v>0</v>
      </c>
      <c r="L24" s="6">
        <f>'[6]Cumulative Stats'!L118</f>
        <v>7.7631578947368425</v>
      </c>
      <c r="M24" s="6">
        <f>'[6]Cumulative Stats'!M118</f>
        <v>93.640350877192986</v>
      </c>
      <c r="N24">
        <f>'[6]Cumulative Stats'!N118</f>
        <v>8</v>
      </c>
      <c r="O24">
        <f t="shared" si="2"/>
        <v>0</v>
      </c>
      <c r="P24">
        <f t="shared" si="3"/>
        <v>1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'[7]Cumulative Stats'!A117</f>
        <v>Boyle</v>
      </c>
      <c r="B25" s="8" t="s">
        <v>110</v>
      </c>
      <c r="C25">
        <f>'[7]Cumulative Stats'!C117</f>
        <v>3</v>
      </c>
      <c r="D25">
        <f>'[7]Cumulative Stats'!D117</f>
        <v>3</v>
      </c>
      <c r="E25" s="6">
        <f>'[7]Cumulative Stats'!E117</f>
        <v>100</v>
      </c>
      <c r="F25">
        <f>'[7]Cumulative Stats'!F117</f>
        <v>15</v>
      </c>
      <c r="G25">
        <f>'[7]Cumulative Stats'!G117</f>
        <v>0</v>
      </c>
      <c r="H25">
        <f>'[7]Cumulative Stats'!H117</f>
        <v>8</v>
      </c>
      <c r="I25">
        <f>'[7]Cumulative Stats'!I117</f>
        <v>0</v>
      </c>
      <c r="J25" s="6">
        <f>'[7]Cumulative Stats'!J117</f>
        <v>0</v>
      </c>
      <c r="K25" s="6">
        <f>'[7]Cumulative Stats'!K117</f>
        <v>0</v>
      </c>
      <c r="L25" s="6">
        <f>'[7]Cumulative Stats'!L117</f>
        <v>5</v>
      </c>
      <c r="M25" s="6">
        <f>'[7]Cumulative Stats'!M117</f>
        <v>87.5</v>
      </c>
      <c r="N25">
        <f>'[7]Cumulative Stats'!N117</f>
        <v>0</v>
      </c>
      <c r="O25">
        <f t="shared" si="2"/>
        <v>0</v>
      </c>
      <c r="P25">
        <f t="shared" si="3"/>
        <v>0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'[16]Cumulative Stats'!A117</f>
        <v>Haskins</v>
      </c>
      <c r="B26" s="8" t="s">
        <v>118</v>
      </c>
      <c r="C26">
        <f>'[16]Cumulative Stats'!C117</f>
        <v>205</v>
      </c>
      <c r="D26">
        <f>'[16]Cumulative Stats'!D117</f>
        <v>128</v>
      </c>
      <c r="E26">
        <f>'[16]Cumulative Stats'!E117</f>
        <v>62.439024390243901</v>
      </c>
      <c r="F26">
        <f>'[16]Cumulative Stats'!F117</f>
        <v>1367</v>
      </c>
      <c r="G26">
        <f>'[16]Cumulative Stats'!G117</f>
        <v>8</v>
      </c>
      <c r="H26">
        <f>'[16]Cumulative Stats'!H117</f>
        <v>77</v>
      </c>
      <c r="I26">
        <f>'[16]Cumulative Stats'!I117</f>
        <v>5</v>
      </c>
      <c r="J26">
        <f>'[16]Cumulative Stats'!J117</f>
        <v>3.9024390243902438</v>
      </c>
      <c r="K26" s="6">
        <f>'[16]Cumulative Stats'!K117</f>
        <v>2.4390243902439024</v>
      </c>
      <c r="L26" s="6">
        <f>'[16]Cumulative Stats'!L117</f>
        <v>6.668292682926829</v>
      </c>
      <c r="M26" s="6">
        <f>'[16]Cumulative Stats'!M117</f>
        <v>84.745934959349583</v>
      </c>
      <c r="N26">
        <f>'[16]Cumulative Stats'!N117</f>
        <v>34</v>
      </c>
      <c r="O26">
        <f t="shared" si="2"/>
        <v>0</v>
      </c>
      <c r="P26">
        <f t="shared" si="3"/>
        <v>1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>
      <c r="A27" t="str">
        <f>'[3]Cumulative Stats'!A117</f>
        <v>Newton</v>
      </c>
      <c r="B27" s="8" t="s">
        <v>106</v>
      </c>
      <c r="C27">
        <f>'[3]Cumulative Stats'!C117</f>
        <v>76</v>
      </c>
      <c r="D27">
        <f>'[3]Cumulative Stats'!D117</f>
        <v>40</v>
      </c>
      <c r="E27" s="6">
        <f>'[3]Cumulative Stats'!E117</f>
        <v>52.631578947368418</v>
      </c>
      <c r="F27">
        <f>'[3]Cumulative Stats'!F117</f>
        <v>499</v>
      </c>
      <c r="G27">
        <f>'[3]Cumulative Stats'!G117</f>
        <v>2</v>
      </c>
      <c r="H27">
        <f>'[3]Cumulative Stats'!H117</f>
        <v>41</v>
      </c>
      <c r="I27">
        <f>'[3]Cumulative Stats'!I117</f>
        <v>0</v>
      </c>
      <c r="J27" s="6">
        <f>'[3]Cumulative Stats'!J117</f>
        <v>2.6315789473684208</v>
      </c>
      <c r="K27" s="6">
        <f>'[3]Cumulative Stats'!K117</f>
        <v>0</v>
      </c>
      <c r="L27" s="6">
        <f>'[3]Cumulative Stats'!L117</f>
        <v>6.5657894736842106</v>
      </c>
      <c r="M27" s="6">
        <f>'[3]Cumulative Stats'!M117</f>
        <v>82.072368421052616</v>
      </c>
      <c r="N27">
        <f>'[3]Cumulative Stats'!N117</f>
        <v>9</v>
      </c>
      <c r="O27">
        <f t="shared" si="2"/>
        <v>0</v>
      </c>
      <c r="P27">
        <f t="shared" si="3"/>
        <v>1</v>
      </c>
      <c r="Q27" s="1"/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'[11]Cumulative Stats'!A117</f>
        <v>Manning</v>
      </c>
      <c r="B28" s="8" t="s">
        <v>113</v>
      </c>
      <c r="C28">
        <f>'[11]Cumulative Stats'!C117</f>
        <v>124</v>
      </c>
      <c r="D28">
        <f>'[11]Cumulative Stats'!D117</f>
        <v>82</v>
      </c>
      <c r="E28" s="6">
        <f>'[11]Cumulative Stats'!E117</f>
        <v>66.129032258064512</v>
      </c>
      <c r="F28">
        <f>'[11]Cumulative Stats'!F117</f>
        <v>816</v>
      </c>
      <c r="G28">
        <f>'[11]Cumulative Stats'!G117</f>
        <v>5</v>
      </c>
      <c r="H28">
        <f>'[11]Cumulative Stats'!H117</f>
        <v>60</v>
      </c>
      <c r="I28">
        <f>'[11]Cumulative Stats'!I117</f>
        <v>5</v>
      </c>
      <c r="J28" s="6">
        <f>'[11]Cumulative Stats'!J117</f>
        <v>4.032258064516129</v>
      </c>
      <c r="K28" s="6">
        <f>'[11]Cumulative Stats'!K117</f>
        <v>4.032258064516129</v>
      </c>
      <c r="L28" s="6">
        <f>'[11]Cumulative Stats'!L117</f>
        <v>6.580645161290323</v>
      </c>
      <c r="M28" s="6">
        <f>'[11]Cumulative Stats'!M117</f>
        <v>81.25</v>
      </c>
      <c r="N28">
        <f>'[11]Cumulative Stats'!N117</f>
        <v>6</v>
      </c>
      <c r="O28">
        <f t="shared" si="2"/>
        <v>0</v>
      </c>
      <c r="P28">
        <f t="shared" si="3"/>
        <v>1</v>
      </c>
      <c r="Q28" s="1"/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>
      <c r="A29" t="str">
        <f>'[2]Cumulative Stats'!A118</f>
        <v>Barner</v>
      </c>
      <c r="B29" s="8" t="s">
        <v>105</v>
      </c>
      <c r="C29">
        <f>'[2]Cumulative Stats'!C118</f>
        <v>1</v>
      </c>
      <c r="D29">
        <f>'[2]Cumulative Stats'!D118</f>
        <v>1</v>
      </c>
      <c r="E29" s="6">
        <f>'[2]Cumulative Stats'!E118</f>
        <v>100</v>
      </c>
      <c r="F29">
        <f>'[2]Cumulative Stats'!F118</f>
        <v>2</v>
      </c>
      <c r="G29">
        <f>'[2]Cumulative Stats'!G118</f>
        <v>0</v>
      </c>
      <c r="H29">
        <f>'[2]Cumulative Stats'!H118</f>
        <v>1</v>
      </c>
      <c r="I29">
        <f>'[2]Cumulative Stats'!I118</f>
        <v>0</v>
      </c>
      <c r="J29" s="6">
        <f>'[2]Cumulative Stats'!J118</f>
        <v>0</v>
      </c>
      <c r="K29" s="6">
        <f>'[2]Cumulative Stats'!K118</f>
        <v>0</v>
      </c>
      <c r="L29" s="6">
        <f>'[2]Cumulative Stats'!L118</f>
        <v>2</v>
      </c>
      <c r="M29" s="6">
        <f>'[2]Cumulative Stats'!M118</f>
        <v>79.166666666666671</v>
      </c>
      <c r="N29">
        <f>'[2]Cumulative Stats'!N118</f>
        <v>0</v>
      </c>
      <c r="O29">
        <f t="shared" si="2"/>
        <v>0</v>
      </c>
      <c r="P29">
        <f t="shared" si="3"/>
        <v>0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'[2]Cumulative Stats'!A117</f>
        <v>Schaub</v>
      </c>
      <c r="B30" s="8" t="s">
        <v>105</v>
      </c>
      <c r="C30">
        <f>'[2]Cumulative Stats'!C117</f>
        <v>9</v>
      </c>
      <c r="D30">
        <f>'[2]Cumulative Stats'!D117</f>
        <v>5</v>
      </c>
      <c r="E30" s="6">
        <f>'[2]Cumulative Stats'!E117</f>
        <v>55.555555555555557</v>
      </c>
      <c r="F30">
        <f>'[2]Cumulative Stats'!F117</f>
        <v>63</v>
      </c>
      <c r="G30">
        <f>'[2]Cumulative Stats'!G117</f>
        <v>0</v>
      </c>
      <c r="H30">
        <f>'[2]Cumulative Stats'!H117</f>
        <v>19</v>
      </c>
      <c r="I30">
        <f>'[2]Cumulative Stats'!I117</f>
        <v>0</v>
      </c>
      <c r="J30" s="6">
        <f>'[2]Cumulative Stats'!J117</f>
        <v>0</v>
      </c>
      <c r="K30" s="6">
        <f>'[2]Cumulative Stats'!K117</f>
        <v>0</v>
      </c>
      <c r="L30" s="6">
        <f>'[2]Cumulative Stats'!L117</f>
        <v>7</v>
      </c>
      <c r="M30" s="6">
        <f>'[2]Cumulative Stats'!M117</f>
        <v>77.546296296296291</v>
      </c>
      <c r="N30">
        <f>'[2]Cumulative Stats'!N117</f>
        <v>0</v>
      </c>
      <c r="O30">
        <f t="shared" si="2"/>
        <v>0</v>
      </c>
      <c r="P30">
        <f t="shared" si="3"/>
        <v>0</v>
      </c>
      <c r="Q30" s="1"/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'[16]Cumulative Stats'!A118</f>
        <v>McCoy</v>
      </c>
      <c r="B31" s="8" t="s">
        <v>118</v>
      </c>
      <c r="C31">
        <f>'[16]Cumulative Stats'!C118</f>
        <v>41</v>
      </c>
      <c r="D31">
        <f>'[16]Cumulative Stats'!D118</f>
        <v>23</v>
      </c>
      <c r="E31" s="6">
        <f>'[16]Cumulative Stats'!E118</f>
        <v>56.09756097560976</v>
      </c>
      <c r="F31">
        <f>'[16]Cumulative Stats'!F118</f>
        <v>212</v>
      </c>
      <c r="G31">
        <f>'[16]Cumulative Stats'!G118</f>
        <v>0</v>
      </c>
      <c r="H31">
        <f>'[16]Cumulative Stats'!H118</f>
        <v>29</v>
      </c>
      <c r="I31">
        <f>'[16]Cumulative Stats'!I118</f>
        <v>0</v>
      </c>
      <c r="J31" s="6">
        <f>'[16]Cumulative Stats'!J118</f>
        <v>0</v>
      </c>
      <c r="K31" s="6">
        <f>'[16]Cumulative Stats'!K118</f>
        <v>0</v>
      </c>
      <c r="L31" s="6">
        <f>'[16]Cumulative Stats'!L118</f>
        <v>5.1707317073170733</v>
      </c>
      <c r="M31" s="6">
        <f>'[16]Cumulative Stats'!M118</f>
        <v>70.376016260162601</v>
      </c>
      <c r="N31">
        <f>'[16]Cumulative Stats'!N118</f>
        <v>7</v>
      </c>
      <c r="O31">
        <f t="shared" si="2"/>
        <v>0</v>
      </c>
      <c r="P31">
        <f t="shared" si="3"/>
        <v>1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t="str">
        <f>'[6]Cumulative Stats'!A117</f>
        <v>Blough</v>
      </c>
      <c r="B32" s="8" t="s">
        <v>109</v>
      </c>
      <c r="C32">
        <f>'[6]Cumulative Stats'!C117</f>
        <v>183</v>
      </c>
      <c r="D32">
        <f>'[6]Cumulative Stats'!D117</f>
        <v>79</v>
      </c>
      <c r="E32" s="6">
        <f>'[6]Cumulative Stats'!E117</f>
        <v>43.169398907103826</v>
      </c>
      <c r="F32">
        <f>'[6]Cumulative Stats'!F117</f>
        <v>978</v>
      </c>
      <c r="G32">
        <f>'[6]Cumulative Stats'!G117</f>
        <v>5</v>
      </c>
      <c r="H32">
        <f>'[6]Cumulative Stats'!H117</f>
        <v>67</v>
      </c>
      <c r="I32">
        <f>'[6]Cumulative Stats'!I117</f>
        <v>5</v>
      </c>
      <c r="J32" s="6">
        <f>'[6]Cumulative Stats'!J117</f>
        <v>2.7322404371584699</v>
      </c>
      <c r="K32" s="6">
        <f>'[6]Cumulative Stats'!K117</f>
        <v>2.7322404371584699</v>
      </c>
      <c r="L32" s="6">
        <f>'[6]Cumulative Stats'!L117</f>
        <v>5.3442622950819674</v>
      </c>
      <c r="M32" s="6">
        <f>'[6]Cumulative Stats'!M117</f>
        <v>58.048724954462664</v>
      </c>
      <c r="N32">
        <f>'[6]Cumulative Stats'!N117</f>
        <v>16</v>
      </c>
      <c r="O32">
        <f t="shared" si="2"/>
        <v>0</v>
      </c>
      <c r="P32">
        <f t="shared" si="3"/>
        <v>1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>
      <c r="A33" t="str">
        <f>'[10]Cumulative Stats'!A119</f>
        <v>Kamara</v>
      </c>
      <c r="B33" s="8" t="s">
        <v>112</v>
      </c>
      <c r="C33">
        <f>'[10]Cumulative Stats'!C119</f>
        <v>1</v>
      </c>
      <c r="D33">
        <f>'[10]Cumulative Stats'!D119</f>
        <v>0</v>
      </c>
      <c r="E33" s="6">
        <f>'[10]Cumulative Stats'!E119</f>
        <v>0</v>
      </c>
      <c r="F33">
        <f>'[10]Cumulative Stats'!F119</f>
        <v>0</v>
      </c>
      <c r="G33">
        <f>'[10]Cumulative Stats'!G119</f>
        <v>0</v>
      </c>
      <c r="H33">
        <f>'[10]Cumulative Stats'!H119</f>
        <v>0</v>
      </c>
      <c r="I33">
        <f>'[10]Cumulative Stats'!I119</f>
        <v>0</v>
      </c>
      <c r="J33" s="6">
        <f>'[10]Cumulative Stats'!J119</f>
        <v>0</v>
      </c>
      <c r="K33" s="6">
        <f>'[10]Cumulative Stats'!K119</f>
        <v>0</v>
      </c>
      <c r="L33" s="6">
        <f>'[10]Cumulative Stats'!L119</f>
        <v>0</v>
      </c>
      <c r="M33" s="6">
        <f>'[10]Cumulative Stats'!M119</f>
        <v>39.583333333333336</v>
      </c>
      <c r="N33">
        <f>'[10]Cumulative Stats'!N119</f>
        <v>0</v>
      </c>
      <c r="O33">
        <f t="shared" si="2"/>
        <v>0</v>
      </c>
      <c r="P33">
        <f t="shared" si="3"/>
        <v>0</v>
      </c>
      <c r="Q33" s="1"/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'[6]Cumulative Stats'!A119</f>
        <v>Amendola</v>
      </c>
      <c r="B34" s="8" t="s">
        <v>109</v>
      </c>
      <c r="C34">
        <f>'[6]Cumulative Stats'!C119</f>
        <v>1</v>
      </c>
      <c r="D34">
        <f>'[6]Cumulative Stats'!D119</f>
        <v>0</v>
      </c>
      <c r="E34" s="6">
        <f>'[6]Cumulative Stats'!E119</f>
        <v>0</v>
      </c>
      <c r="F34">
        <f>'[6]Cumulative Stats'!F119</f>
        <v>0</v>
      </c>
      <c r="G34">
        <f>'[6]Cumulative Stats'!G119</f>
        <v>0</v>
      </c>
      <c r="H34">
        <f>'[6]Cumulative Stats'!H119</f>
        <v>0</v>
      </c>
      <c r="I34">
        <f>'[6]Cumulative Stats'!I119</f>
        <v>0</v>
      </c>
      <c r="J34" s="6">
        <f>'[6]Cumulative Stats'!J119</f>
        <v>0</v>
      </c>
      <c r="K34" s="6">
        <f>'[6]Cumulative Stats'!K119</f>
        <v>0</v>
      </c>
      <c r="L34" s="6">
        <f>'[6]Cumulative Stats'!L119</f>
        <v>0</v>
      </c>
      <c r="M34" s="6">
        <f>'[6]Cumulative Stats'!M119</f>
        <v>39.583333333333336</v>
      </c>
      <c r="N34">
        <f>'[6]Cumulative Stats'!N119</f>
        <v>0</v>
      </c>
      <c r="O34">
        <f t="shared" si="2"/>
        <v>0</v>
      </c>
      <c r="P34">
        <f t="shared" si="3"/>
        <v>0</v>
      </c>
      <c r="Q34" s="1"/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'[3]Cumulative Stats'!A118</f>
        <v>Grier</v>
      </c>
      <c r="B35" s="8" t="s">
        <v>106</v>
      </c>
      <c r="C35">
        <f>'[3]Cumulative Stats'!C118</f>
        <v>30</v>
      </c>
      <c r="D35">
        <f>'[3]Cumulative Stats'!D118</f>
        <v>11</v>
      </c>
      <c r="E35" s="6">
        <f>'[3]Cumulative Stats'!E118</f>
        <v>36.666666666666664</v>
      </c>
      <c r="F35">
        <f>'[3]Cumulative Stats'!F118</f>
        <v>121</v>
      </c>
      <c r="G35">
        <f>'[3]Cumulative Stats'!G118</f>
        <v>1</v>
      </c>
      <c r="H35">
        <f>'[3]Cumulative Stats'!H118</f>
        <v>42</v>
      </c>
      <c r="I35">
        <f>'[3]Cumulative Stats'!I118</f>
        <v>2</v>
      </c>
      <c r="J35" s="6">
        <f>'[3]Cumulative Stats'!J118</f>
        <v>3.3333333333333335</v>
      </c>
      <c r="K35" s="6">
        <f>'[3]Cumulative Stats'!K118</f>
        <v>6.666666666666667</v>
      </c>
      <c r="L35" s="6">
        <f>'[3]Cumulative Stats'!L118</f>
        <v>4.0333333333333332</v>
      </c>
      <c r="M35" s="6">
        <f>'[3]Cumulative Stats'!M118</f>
        <v>32.777777777777779</v>
      </c>
      <c r="N35">
        <f>'[3]Cumulative Stats'!N118</f>
        <v>4</v>
      </c>
      <c r="O35">
        <f t="shared" ref="O35:O61" si="4">IF(C35&gt;=$C$1*14,1,IF(C35+N35=0,-1,0))</f>
        <v>0</v>
      </c>
      <c r="P35">
        <f t="shared" ref="P35:P61" si="5">IF(C35&gt;=$D$1*$C$1,1,0)</f>
        <v>1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'[4]Cumulative Stats'!A117</f>
        <v>Daniel</v>
      </c>
      <c r="B36" s="8" t="s">
        <v>107</v>
      </c>
      <c r="C36">
        <f>'[4]Cumulative Stats'!C117</f>
        <v>46</v>
      </c>
      <c r="D36">
        <f>'[4]Cumulative Stats'!D117</f>
        <v>24</v>
      </c>
      <c r="E36" s="6">
        <f>'[4]Cumulative Stats'!E117</f>
        <v>52.173913043478258</v>
      </c>
      <c r="F36">
        <f>'[4]Cumulative Stats'!F117</f>
        <v>234</v>
      </c>
      <c r="G36">
        <f>'[4]Cumulative Stats'!G117</f>
        <v>0</v>
      </c>
      <c r="H36">
        <f>'[4]Cumulative Stats'!H117</f>
        <v>32</v>
      </c>
      <c r="I36">
        <f>'[4]Cumulative Stats'!I117</f>
        <v>4</v>
      </c>
      <c r="J36" s="6">
        <f>'[4]Cumulative Stats'!J117</f>
        <v>0</v>
      </c>
      <c r="K36" s="6">
        <f>'[4]Cumulative Stats'!K117</f>
        <v>8.695652173913043</v>
      </c>
      <c r="L36" s="6">
        <f>'[4]Cumulative Stats'!L117</f>
        <v>5.0869565217391308</v>
      </c>
      <c r="M36" s="6">
        <f>'[4]Cumulative Stats'!M117</f>
        <v>30.525362318840578</v>
      </c>
      <c r="N36">
        <f>'[4]Cumulative Stats'!N117</f>
        <v>7</v>
      </c>
      <c r="O36">
        <f t="shared" si="4"/>
        <v>0</v>
      </c>
      <c r="P36">
        <f t="shared" si="5"/>
        <v>1</v>
      </c>
      <c r="Q36" s="1"/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'[1]Cumulative Stats'!A117</f>
        <v>Hundley</v>
      </c>
      <c r="B37" s="8" t="s">
        <v>104</v>
      </c>
      <c r="C37">
        <f>'[1]Cumulative Stats'!C117</f>
        <v>0</v>
      </c>
      <c r="D37">
        <f>'[1]Cumulative Stats'!D117</f>
        <v>0</v>
      </c>
      <c r="E37" s="6" t="e">
        <f>'[1]Cumulative Stats'!E117</f>
        <v>#DIV/0!</v>
      </c>
      <c r="F37">
        <f>'[1]Cumulative Stats'!F117</f>
        <v>0</v>
      </c>
      <c r="G37">
        <f>'[1]Cumulative Stats'!G117</f>
        <v>0</v>
      </c>
      <c r="H37">
        <f>'[1]Cumulative Stats'!H117</f>
        <v>0</v>
      </c>
      <c r="I37">
        <f>'[1]Cumulative Stats'!I117</f>
        <v>0</v>
      </c>
      <c r="J37" s="6" t="e">
        <f>'[1]Cumulative Stats'!J117</f>
        <v>#DIV/0!</v>
      </c>
      <c r="K37" s="6" t="e">
        <f>'[1]Cumulative Stats'!K117</f>
        <v>#DIV/0!</v>
      </c>
      <c r="L37" s="6" t="e">
        <f>'[1]Cumulative Stats'!L117</f>
        <v>#DIV/0!</v>
      </c>
      <c r="M37" s="6" t="e">
        <f>'[1]Cumulative Stats'!M117</f>
        <v>#DIV/0!</v>
      </c>
      <c r="N37">
        <f>'[1]Cumulative Stats'!N117</f>
        <v>0</v>
      </c>
      <c r="O37">
        <f t="shared" si="4"/>
        <v>-1</v>
      </c>
      <c r="P37">
        <f t="shared" si="5"/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  <c r="AV37" s="16"/>
      <c r="AW37" s="32"/>
      <c r="AX37" s="33"/>
      <c r="AY37" s="34"/>
      <c r="AZ37" s="16"/>
      <c r="BA37" s="32"/>
      <c r="BB37" s="33"/>
      <c r="BC37" s="34"/>
    </row>
    <row r="38" spans="1:55">
      <c r="A38" t="str">
        <f>'[1]Cumulative Stats'!A118</f>
        <v>Lee</v>
      </c>
      <c r="B38" s="8" t="s">
        <v>104</v>
      </c>
      <c r="C38">
        <f>'[1]Cumulative Stats'!C118</f>
        <v>0</v>
      </c>
      <c r="D38">
        <f>'[1]Cumulative Stats'!D118</f>
        <v>0</v>
      </c>
      <c r="E38" s="6" t="e">
        <f>'[1]Cumulative Stats'!E118</f>
        <v>#DIV/0!</v>
      </c>
      <c r="F38">
        <f>'[1]Cumulative Stats'!F118</f>
        <v>0</v>
      </c>
      <c r="G38">
        <f>'[1]Cumulative Stats'!G118</f>
        <v>0</v>
      </c>
      <c r="H38">
        <f>'[1]Cumulative Stats'!H118</f>
        <v>0</v>
      </c>
      <c r="I38">
        <f>'[1]Cumulative Stats'!I118</f>
        <v>0</v>
      </c>
      <c r="J38" s="6" t="e">
        <f>'[1]Cumulative Stats'!J118</f>
        <v>#DIV/0!</v>
      </c>
      <c r="K38" s="6" t="e">
        <f>'[1]Cumulative Stats'!K118</f>
        <v>#DIV/0!</v>
      </c>
      <c r="L38" s="6" t="e">
        <f>'[1]Cumulative Stats'!L118</f>
        <v>#DIV/0!</v>
      </c>
      <c r="M38" s="6" t="e">
        <f>'[1]Cumulative Stats'!M118</f>
        <v>#DIV/0!</v>
      </c>
      <c r="N38">
        <f>'[1]Cumulative Stats'!N118</f>
        <v>0</v>
      </c>
      <c r="O38">
        <f t="shared" si="4"/>
        <v>-1</v>
      </c>
      <c r="P38">
        <f t="shared" si="5"/>
        <v>0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  <c r="AV38" s="16"/>
      <c r="AW38" s="32"/>
      <c r="AX38" s="33"/>
      <c r="AY38" s="34"/>
      <c r="AZ38" s="16"/>
      <c r="BA38" s="32"/>
      <c r="BB38" s="33"/>
      <c r="BC38" s="34"/>
    </row>
    <row r="39" spans="1:55">
      <c r="A39" t="str">
        <f>'[3]Cumulative Stats'!A119</f>
        <v>McCaffrey</v>
      </c>
      <c r="B39" s="8" t="s">
        <v>106</v>
      </c>
      <c r="C39">
        <f>'[3]Cumulative Stats'!C119</f>
        <v>0</v>
      </c>
      <c r="D39">
        <f>'[3]Cumulative Stats'!D119</f>
        <v>0</v>
      </c>
      <c r="E39" s="6" t="e">
        <f>'[3]Cumulative Stats'!E119</f>
        <v>#DIV/0!</v>
      </c>
      <c r="F39">
        <f>'[3]Cumulative Stats'!F119</f>
        <v>0</v>
      </c>
      <c r="G39">
        <f>'[3]Cumulative Stats'!G119</f>
        <v>0</v>
      </c>
      <c r="H39">
        <f>'[3]Cumulative Stats'!H119</f>
        <v>0</v>
      </c>
      <c r="I39">
        <f>'[3]Cumulative Stats'!I119</f>
        <v>0</v>
      </c>
      <c r="J39" s="6" t="e">
        <f>'[3]Cumulative Stats'!J119</f>
        <v>#DIV/0!</v>
      </c>
      <c r="K39" s="6" t="e">
        <f>'[3]Cumulative Stats'!K119</f>
        <v>#DIV/0!</v>
      </c>
      <c r="L39" s="6" t="e">
        <f>'[3]Cumulative Stats'!L119</f>
        <v>#DIV/0!</v>
      </c>
      <c r="M39" s="6" t="e">
        <f>'[3]Cumulative Stats'!M119</f>
        <v>#DIV/0!</v>
      </c>
      <c r="N39">
        <f>'[3]Cumulative Stats'!N119</f>
        <v>0</v>
      </c>
      <c r="O39">
        <f t="shared" si="4"/>
        <v>-1</v>
      </c>
      <c r="P39">
        <f t="shared" si="5"/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  <c r="AV39" s="16"/>
      <c r="AW39" s="32"/>
      <c r="AX39" s="33"/>
      <c r="AY39" s="34"/>
      <c r="AZ39" s="16"/>
      <c r="BA39" s="32"/>
      <c r="BB39" s="33"/>
      <c r="BC39" s="34"/>
    </row>
    <row r="40" spans="1:55">
      <c r="A40" t="str">
        <f>'[5]Cumulative Stats'!$A$117</f>
        <v>Cobb</v>
      </c>
      <c r="B40" s="8" t="s">
        <v>108</v>
      </c>
      <c r="C40">
        <f>'[5]Cumulative Stats'!C117</f>
        <v>0</v>
      </c>
      <c r="D40">
        <f>'[5]Cumulative Stats'!D117</f>
        <v>0</v>
      </c>
      <c r="E40" s="6" t="e">
        <f>'[5]Cumulative Stats'!E117</f>
        <v>#DIV/0!</v>
      </c>
      <c r="F40">
        <f>'[5]Cumulative Stats'!F117</f>
        <v>0</v>
      </c>
      <c r="G40">
        <f>'[5]Cumulative Stats'!G117</f>
        <v>0</v>
      </c>
      <c r="H40">
        <f>'[5]Cumulative Stats'!H117</f>
        <v>0</v>
      </c>
      <c r="I40">
        <f>'[5]Cumulative Stats'!I117</f>
        <v>0</v>
      </c>
      <c r="J40" s="6" t="e">
        <f>'[5]Cumulative Stats'!J117</f>
        <v>#DIV/0!</v>
      </c>
      <c r="K40" s="6" t="e">
        <f>'[5]Cumulative Stats'!K117</f>
        <v>#DIV/0!</v>
      </c>
      <c r="L40" s="6" t="e">
        <f>'[5]Cumulative Stats'!L117</f>
        <v>#DIV/0!</v>
      </c>
      <c r="M40" s="6" t="e">
        <f>'[5]Cumulative Stats'!M117</f>
        <v>#DIV/0!</v>
      </c>
      <c r="N40">
        <f>'[5]Cumulative Stats'!N117</f>
        <v>0</v>
      </c>
      <c r="O40">
        <f t="shared" si="4"/>
        <v>-1</v>
      </c>
      <c r="P40">
        <f t="shared" si="5"/>
        <v>0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  <c r="AV40" s="16"/>
      <c r="AW40" s="32"/>
      <c r="AX40" s="33"/>
      <c r="AY40" s="34"/>
      <c r="AZ40" s="16"/>
      <c r="BA40" s="32"/>
      <c r="BB40" s="33"/>
      <c r="BC40" s="34"/>
    </row>
    <row r="41" spans="1:55">
      <c r="A41" t="str">
        <f>'[8]Cumulative Stats'!A118</f>
        <v>Bortles</v>
      </c>
      <c r="B41" s="8" t="s">
        <v>139</v>
      </c>
      <c r="C41">
        <f>'[8]Cumulative Stats'!C118</f>
        <v>0</v>
      </c>
      <c r="D41">
        <f>'[8]Cumulative Stats'!D118</f>
        <v>0</v>
      </c>
      <c r="E41" s="6" t="e">
        <f>'[8]Cumulative Stats'!E118</f>
        <v>#DIV/0!</v>
      </c>
      <c r="F41">
        <f>'[8]Cumulative Stats'!F118</f>
        <v>0</v>
      </c>
      <c r="G41">
        <f>'[8]Cumulative Stats'!G118</f>
        <v>0</v>
      </c>
      <c r="H41">
        <f>'[8]Cumulative Stats'!H118</f>
        <v>0</v>
      </c>
      <c r="I41">
        <f>'[8]Cumulative Stats'!I118</f>
        <v>0</v>
      </c>
      <c r="J41" s="6" t="e">
        <f>'[8]Cumulative Stats'!J118</f>
        <v>#DIV/0!</v>
      </c>
      <c r="K41" s="6" t="e">
        <f>'[8]Cumulative Stats'!K118</f>
        <v>#DIV/0!</v>
      </c>
      <c r="L41" s="6" t="e">
        <f>'[8]Cumulative Stats'!L118</f>
        <v>#DIV/0!</v>
      </c>
      <c r="M41" s="6" t="e">
        <f>'[8]Cumulative Stats'!M118</f>
        <v>#DIV/0!</v>
      </c>
      <c r="N41">
        <f>'[8]Cumulative Stats'!N118</f>
        <v>0</v>
      </c>
      <c r="O41">
        <f t="shared" si="4"/>
        <v>-1</v>
      </c>
      <c r="P41">
        <f t="shared" si="5"/>
        <v>0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  <c r="AV41" s="16"/>
      <c r="AW41" s="32"/>
      <c r="AX41" s="33"/>
      <c r="AY41" s="34"/>
      <c r="AZ41" s="16"/>
      <c r="BA41" s="32"/>
      <c r="BB41" s="33"/>
      <c r="BC41" s="34"/>
    </row>
    <row r="42" spans="1:55">
      <c r="A42" t="str">
        <f>'[8]Cumulative Stats'!A119</f>
        <v>C. Kupp</v>
      </c>
      <c r="B42" s="8" t="s">
        <v>139</v>
      </c>
      <c r="C42">
        <f>'[8]Cumulative Stats'!C119</f>
        <v>0</v>
      </c>
      <c r="D42">
        <f>'[8]Cumulative Stats'!D119</f>
        <v>0</v>
      </c>
      <c r="E42" s="6" t="e">
        <f>'[8]Cumulative Stats'!E119</f>
        <v>#DIV/0!</v>
      </c>
      <c r="F42">
        <f>'[8]Cumulative Stats'!F119</f>
        <v>0</v>
      </c>
      <c r="G42">
        <f>'[8]Cumulative Stats'!G119</f>
        <v>0</v>
      </c>
      <c r="H42">
        <f>'[8]Cumulative Stats'!H119</f>
        <v>0</v>
      </c>
      <c r="I42">
        <f>'[8]Cumulative Stats'!I119</f>
        <v>0</v>
      </c>
      <c r="J42" s="6" t="e">
        <f>'[8]Cumulative Stats'!J119</f>
        <v>#DIV/0!</v>
      </c>
      <c r="K42" s="6" t="e">
        <f>'[8]Cumulative Stats'!K119</f>
        <v>#DIV/0!</v>
      </c>
      <c r="L42" s="6" t="e">
        <f>'[8]Cumulative Stats'!L119</f>
        <v>#DIV/0!</v>
      </c>
      <c r="M42" s="6" t="e">
        <f>'[8]Cumulative Stats'!M119</f>
        <v>#DIV/0!</v>
      </c>
      <c r="N42">
        <f>'[8]Cumulative Stats'!N119</f>
        <v>0</v>
      </c>
      <c r="O42">
        <f t="shared" si="4"/>
        <v>-1</v>
      </c>
      <c r="P42">
        <f t="shared" si="5"/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  <c r="AV42" s="16"/>
      <c r="AW42" s="32"/>
      <c r="AX42" s="33"/>
      <c r="AY42" s="34"/>
      <c r="AZ42" s="16"/>
      <c r="BA42" s="32"/>
      <c r="BB42" s="33"/>
      <c r="BC42" s="34"/>
    </row>
    <row r="43" spans="1:55">
      <c r="A43" t="str">
        <f>'[9]Cumulative Stats'!A118</f>
        <v>Diggs</v>
      </c>
      <c r="B43" s="8" t="s">
        <v>111</v>
      </c>
      <c r="C43">
        <f>'[9]Cumulative Stats'!C118</f>
        <v>0</v>
      </c>
      <c r="D43">
        <f>'[9]Cumulative Stats'!D118</f>
        <v>0</v>
      </c>
      <c r="E43" s="6" t="e">
        <f>'[9]Cumulative Stats'!E118</f>
        <v>#DIV/0!</v>
      </c>
      <c r="F43">
        <f>'[9]Cumulative Stats'!F118</f>
        <v>0</v>
      </c>
      <c r="G43">
        <f>'[9]Cumulative Stats'!G118</f>
        <v>0</v>
      </c>
      <c r="H43">
        <f>'[9]Cumulative Stats'!H118</f>
        <v>0</v>
      </c>
      <c r="I43">
        <f>'[9]Cumulative Stats'!I118</f>
        <v>0</v>
      </c>
      <c r="J43" s="6" t="e">
        <f>'[9]Cumulative Stats'!J118</f>
        <v>#DIV/0!</v>
      </c>
      <c r="K43" s="6" t="e">
        <f>'[9]Cumulative Stats'!K118</f>
        <v>#DIV/0!</v>
      </c>
      <c r="L43" s="6" t="e">
        <f>'[9]Cumulative Stats'!L118</f>
        <v>#DIV/0!</v>
      </c>
      <c r="M43" s="6" t="e">
        <f>'[9]Cumulative Stats'!M118</f>
        <v>#DIV/0!</v>
      </c>
      <c r="N43">
        <f>'[9]Cumulative Stats'!N118</f>
        <v>0</v>
      </c>
      <c r="O43">
        <f t="shared" si="4"/>
        <v>-1</v>
      </c>
      <c r="P43">
        <f t="shared" si="5"/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'[11]Cumulative Stats'!A118</f>
        <v>Tanney</v>
      </c>
      <c r="B44" s="8" t="s">
        <v>113</v>
      </c>
      <c r="C44">
        <f>'[11]Cumulative Stats'!C118</f>
        <v>0</v>
      </c>
      <c r="D44">
        <f>'[11]Cumulative Stats'!D118</f>
        <v>0</v>
      </c>
      <c r="E44" s="6" t="e">
        <f>'[11]Cumulative Stats'!E118</f>
        <v>#DIV/0!</v>
      </c>
      <c r="F44">
        <f>'[11]Cumulative Stats'!F118</f>
        <v>0</v>
      </c>
      <c r="G44">
        <f>'[11]Cumulative Stats'!G118</f>
        <v>0</v>
      </c>
      <c r="H44">
        <f>'[11]Cumulative Stats'!H118</f>
        <v>0</v>
      </c>
      <c r="I44">
        <f>'[11]Cumulative Stats'!I118</f>
        <v>0</v>
      </c>
      <c r="J44" s="6" t="e">
        <f>'[11]Cumulative Stats'!J118</f>
        <v>#DIV/0!</v>
      </c>
      <c r="K44" s="6" t="e">
        <f>'[11]Cumulative Stats'!K118</f>
        <v>#DIV/0!</v>
      </c>
      <c r="L44" s="6" t="e">
        <f>'[11]Cumulative Stats'!L118</f>
        <v>#DIV/0!</v>
      </c>
      <c r="M44" s="6" t="e">
        <f>'[11]Cumulative Stats'!M118</f>
        <v>#DIV/0!</v>
      </c>
      <c r="N44">
        <f>'[11]Cumulative Stats'!N118</f>
        <v>0</v>
      </c>
      <c r="O44">
        <f t="shared" si="4"/>
        <v>-1</v>
      </c>
      <c r="P44">
        <f t="shared" si="5"/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'[12]Cumulative Stats'!A117</f>
        <v>McCown</v>
      </c>
      <c r="B45" s="8" t="s">
        <v>114</v>
      </c>
      <c r="C45">
        <f>'[12]Cumulative Stats'!C117</f>
        <v>0</v>
      </c>
      <c r="D45">
        <f>'[12]Cumulative Stats'!D117</f>
        <v>0</v>
      </c>
      <c r="E45" s="6" t="e">
        <f>'[12]Cumulative Stats'!E117</f>
        <v>#DIV/0!</v>
      </c>
      <c r="F45">
        <f>'[12]Cumulative Stats'!F117</f>
        <v>0</v>
      </c>
      <c r="G45">
        <f>'[12]Cumulative Stats'!G117</f>
        <v>0</v>
      </c>
      <c r="H45">
        <f>'[12]Cumulative Stats'!H117</f>
        <v>0</v>
      </c>
      <c r="I45">
        <f>'[12]Cumulative Stats'!I117</f>
        <v>0</v>
      </c>
      <c r="J45" s="6" t="e">
        <f>'[12]Cumulative Stats'!J117</f>
        <v>#DIV/0!</v>
      </c>
      <c r="K45" s="6" t="e">
        <f>'[12]Cumulative Stats'!K117</f>
        <v>#DIV/0!</v>
      </c>
      <c r="L45" s="6" t="e">
        <f>'[12]Cumulative Stats'!L117</f>
        <v>#DIV/0!</v>
      </c>
      <c r="M45" s="6" t="e">
        <f>'[12]Cumulative Stats'!M117</f>
        <v>#DIV/0!</v>
      </c>
      <c r="N45">
        <f>'[12]Cumulative Stats'!N117</f>
        <v>0</v>
      </c>
      <c r="O45">
        <f t="shared" si="4"/>
        <v>-1</v>
      </c>
      <c r="P45">
        <f t="shared" si="5"/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A46" t="str">
        <f>'[12]Cumulative Stats'!A118</f>
        <v>Elliott</v>
      </c>
      <c r="B46" s="8" t="s">
        <v>114</v>
      </c>
      <c r="C46">
        <f>'[12]Cumulative Stats'!C118</f>
        <v>0</v>
      </c>
      <c r="D46">
        <f>'[12]Cumulative Stats'!D118</f>
        <v>0</v>
      </c>
      <c r="E46" s="6" t="e">
        <f>'[12]Cumulative Stats'!E118</f>
        <v>#DIV/0!</v>
      </c>
      <c r="F46">
        <f>'[12]Cumulative Stats'!F118</f>
        <v>0</v>
      </c>
      <c r="G46">
        <f>'[12]Cumulative Stats'!G118</f>
        <v>0</v>
      </c>
      <c r="H46">
        <f>'[12]Cumulative Stats'!H118</f>
        <v>0</v>
      </c>
      <c r="I46">
        <f>'[12]Cumulative Stats'!I118</f>
        <v>0</v>
      </c>
      <c r="J46" s="6" t="e">
        <f>'[12]Cumulative Stats'!J118</f>
        <v>#DIV/0!</v>
      </c>
      <c r="K46" s="6" t="e">
        <f>'[12]Cumulative Stats'!K118</f>
        <v>#DIV/0!</v>
      </c>
      <c r="L46" s="6" t="e">
        <f>'[12]Cumulative Stats'!L118</f>
        <v>#DIV/0!</v>
      </c>
      <c r="M46" s="6" t="e">
        <f>'[12]Cumulative Stats'!M118</f>
        <v>#DIV/0!</v>
      </c>
      <c r="N46">
        <f>'[12]Cumulative Stats'!N118</f>
        <v>0</v>
      </c>
      <c r="O46">
        <f t="shared" si="4"/>
        <v>-1</v>
      </c>
      <c r="P46">
        <f t="shared" si="5"/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A47" t="str">
        <f>'[13]Cumulative Stats'!A117</f>
        <v>Pettis</v>
      </c>
      <c r="B47" s="8" t="s">
        <v>115</v>
      </c>
      <c r="C47">
        <f>'[13]Cumulative Stats'!C117</f>
        <v>0</v>
      </c>
      <c r="D47">
        <f>'[13]Cumulative Stats'!D117</f>
        <v>0</v>
      </c>
      <c r="E47" t="e">
        <f>'[13]Cumulative Stats'!E117</f>
        <v>#DIV/0!</v>
      </c>
      <c r="F47">
        <f>'[13]Cumulative Stats'!F117</f>
        <v>0</v>
      </c>
      <c r="G47">
        <f>'[13]Cumulative Stats'!G117</f>
        <v>0</v>
      </c>
      <c r="H47">
        <f>'[13]Cumulative Stats'!H117</f>
        <v>0</v>
      </c>
      <c r="I47">
        <f>'[13]Cumulative Stats'!I117</f>
        <v>0</v>
      </c>
      <c r="J47" s="6" t="e">
        <f>'[13]Cumulative Stats'!J117</f>
        <v>#DIV/0!</v>
      </c>
      <c r="K47" s="6" t="e">
        <f>'[13]Cumulative Stats'!K117</f>
        <v>#DIV/0!</v>
      </c>
      <c r="L47" s="6" t="e">
        <f>'[13]Cumulative Stats'!L117</f>
        <v>#DIV/0!</v>
      </c>
      <c r="M47" t="e">
        <f>'[13]Cumulative Stats'!M117</f>
        <v>#DIV/0!</v>
      </c>
      <c r="N47">
        <f>'[13]Cumulative Stats'!N117</f>
        <v>0</v>
      </c>
      <c r="O47">
        <f t="shared" si="4"/>
        <v>-1</v>
      </c>
      <c r="P47">
        <f t="shared" si="5"/>
        <v>0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A48" t="str">
        <f>'[13]Cumulative Stats'!A118</f>
        <v>Sanders</v>
      </c>
      <c r="B48" s="8" t="s">
        <v>115</v>
      </c>
      <c r="C48">
        <f>'[13]Cumulative Stats'!C118</f>
        <v>0</v>
      </c>
      <c r="D48">
        <f>'[13]Cumulative Stats'!D118</f>
        <v>0</v>
      </c>
      <c r="E48" t="e">
        <f>'[13]Cumulative Stats'!E118</f>
        <v>#DIV/0!</v>
      </c>
      <c r="F48">
        <f>'[13]Cumulative Stats'!F118</f>
        <v>0</v>
      </c>
      <c r="G48">
        <f>'[13]Cumulative Stats'!G118</f>
        <v>0</v>
      </c>
      <c r="H48">
        <f>'[13]Cumulative Stats'!H118</f>
        <v>0</v>
      </c>
      <c r="I48">
        <f>'[13]Cumulative Stats'!I118</f>
        <v>0</v>
      </c>
      <c r="J48" t="e">
        <f>'[13]Cumulative Stats'!J118</f>
        <v>#DIV/0!</v>
      </c>
      <c r="K48" s="6" t="e">
        <f>'[13]Cumulative Stats'!K118</f>
        <v>#DIV/0!</v>
      </c>
      <c r="L48" s="6" t="e">
        <f>'[13]Cumulative Stats'!L118</f>
        <v>#DIV/0!</v>
      </c>
      <c r="M48" s="6" t="e">
        <f>'[13]Cumulative Stats'!M118</f>
        <v>#DIV/0!</v>
      </c>
      <c r="N48">
        <f>'[13]Cumulative Stats'!N118</f>
        <v>0</v>
      </c>
      <c r="O48">
        <f t="shared" si="4"/>
        <v>-1</v>
      </c>
      <c r="P48">
        <f t="shared" si="5"/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1:45">
      <c r="A49" t="str">
        <f>'[14]Cumulative Stats'!A117</f>
        <v>Gordon</v>
      </c>
      <c r="B49" s="8" t="s">
        <v>116</v>
      </c>
      <c r="C49">
        <f>'[14]Cumulative Stats'!C117</f>
        <v>0</v>
      </c>
      <c r="D49">
        <f>'[14]Cumulative Stats'!D117</f>
        <v>0</v>
      </c>
      <c r="E49" t="e">
        <f>'[14]Cumulative Stats'!E117</f>
        <v>#DIV/0!</v>
      </c>
      <c r="F49">
        <f>'[14]Cumulative Stats'!F117</f>
        <v>0</v>
      </c>
      <c r="G49">
        <f>'[14]Cumulative Stats'!G117</f>
        <v>0</v>
      </c>
      <c r="H49">
        <f>'[14]Cumulative Stats'!H117</f>
        <v>0</v>
      </c>
      <c r="I49">
        <f>'[14]Cumulative Stats'!I117</f>
        <v>0</v>
      </c>
      <c r="J49" t="e">
        <f>'[14]Cumulative Stats'!J117</f>
        <v>#DIV/0!</v>
      </c>
      <c r="K49" s="6" t="e">
        <f>'[14]Cumulative Stats'!K117</f>
        <v>#DIV/0!</v>
      </c>
      <c r="L49" s="6" t="e">
        <f>'[14]Cumulative Stats'!L117</f>
        <v>#DIV/0!</v>
      </c>
      <c r="M49" s="6" t="e">
        <f>'[14]Cumulative Stats'!M117</f>
        <v>#DIV/0!</v>
      </c>
      <c r="N49">
        <f>'[14]Cumulative Stats'!N117</f>
        <v>0</v>
      </c>
      <c r="O49">
        <f t="shared" si="4"/>
        <v>-1</v>
      </c>
      <c r="P49">
        <f t="shared" si="5"/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1:45">
      <c r="A50" t="str">
        <f>'[15]Cumulative Stats'!A117</f>
        <v>Griffin</v>
      </c>
      <c r="B50" s="8" t="s">
        <v>117</v>
      </c>
      <c r="C50">
        <f>'[15]Cumulative Stats'!C117</f>
        <v>0</v>
      </c>
      <c r="D50">
        <f>'[15]Cumulative Stats'!D117</f>
        <v>0</v>
      </c>
      <c r="E50" t="e">
        <f>'[15]Cumulative Stats'!E117</f>
        <v>#DIV/0!</v>
      </c>
      <c r="F50">
        <f>'[15]Cumulative Stats'!F117</f>
        <v>0</v>
      </c>
      <c r="G50">
        <f>'[15]Cumulative Stats'!G117</f>
        <v>0</v>
      </c>
      <c r="H50">
        <f>'[15]Cumulative Stats'!H117</f>
        <v>0</v>
      </c>
      <c r="I50">
        <f>'[15]Cumulative Stats'!I117</f>
        <v>0</v>
      </c>
      <c r="J50" s="6" t="e">
        <f>'[15]Cumulative Stats'!J117</f>
        <v>#DIV/0!</v>
      </c>
      <c r="K50" s="6" t="e">
        <f>'[15]Cumulative Stats'!K117</f>
        <v>#DIV/0!</v>
      </c>
      <c r="L50" s="6" t="e">
        <f>'[15]Cumulative Stats'!L117</f>
        <v>#DIV/0!</v>
      </c>
      <c r="M50" s="6" t="e">
        <f>'[15]Cumulative Stats'!M117</f>
        <v>#DIV/0!</v>
      </c>
      <c r="N50">
        <f>'[15]Cumulative Stats'!N117</f>
        <v>0</v>
      </c>
      <c r="O50">
        <f t="shared" si="4"/>
        <v>-1</v>
      </c>
      <c r="P50">
        <f t="shared" si="5"/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1:45">
      <c r="A51" t="str">
        <f>'[16]Cumulative Stats'!A119</f>
        <v>Harmon</v>
      </c>
      <c r="B51" s="8" t="s">
        <v>118</v>
      </c>
      <c r="C51">
        <f>'[16]Cumulative Stats'!C119</f>
        <v>0</v>
      </c>
      <c r="D51">
        <f>'[16]Cumulative Stats'!D119</f>
        <v>0</v>
      </c>
      <c r="E51" s="6" t="e">
        <f>'[16]Cumulative Stats'!E119</f>
        <v>#DIV/0!</v>
      </c>
      <c r="F51">
        <f>'[16]Cumulative Stats'!F119</f>
        <v>0</v>
      </c>
      <c r="G51">
        <f>'[16]Cumulative Stats'!G119</f>
        <v>0</v>
      </c>
      <c r="H51">
        <f>'[16]Cumulative Stats'!H119</f>
        <v>0</v>
      </c>
      <c r="I51">
        <f>'[16]Cumulative Stats'!I119</f>
        <v>0</v>
      </c>
      <c r="J51" s="6" t="e">
        <f>'[16]Cumulative Stats'!J119</f>
        <v>#DIV/0!</v>
      </c>
      <c r="K51" s="6" t="e">
        <f>'[16]Cumulative Stats'!K119</f>
        <v>#DIV/0!</v>
      </c>
      <c r="L51" s="6" t="e">
        <f>'[16]Cumulative Stats'!L119</f>
        <v>#DIV/0!</v>
      </c>
      <c r="M51" s="6" t="e">
        <f>'[16]Cumulative Stats'!M119</f>
        <v>#DIV/0!</v>
      </c>
      <c r="N51">
        <f>'[16]Cumulative Stats'!N119</f>
        <v>0</v>
      </c>
      <c r="O51">
        <f t="shared" si="4"/>
        <v>-1</v>
      </c>
      <c r="P51">
        <f t="shared" si="5"/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1:45">
      <c r="A52" t="str">
        <f>'[16]Cumulative Stats'!A120</f>
        <v>S. Sims</v>
      </c>
      <c r="B52" s="8" t="s">
        <v>118</v>
      </c>
      <c r="C52">
        <f>'[16]Cumulative Stats'!C120</f>
        <v>0</v>
      </c>
      <c r="D52">
        <f>'[16]Cumulative Stats'!D120</f>
        <v>0</v>
      </c>
      <c r="E52" s="6" t="e">
        <f>'[16]Cumulative Stats'!E120</f>
        <v>#DIV/0!</v>
      </c>
      <c r="F52">
        <f>'[16]Cumulative Stats'!F120</f>
        <v>0</v>
      </c>
      <c r="G52">
        <f>'[16]Cumulative Stats'!G120</f>
        <v>0</v>
      </c>
      <c r="H52">
        <f>'[16]Cumulative Stats'!H120</f>
        <v>0</v>
      </c>
      <c r="I52">
        <f>'[16]Cumulative Stats'!I120</f>
        <v>0</v>
      </c>
      <c r="J52" s="6" t="e">
        <f>'[16]Cumulative Stats'!J120</f>
        <v>#DIV/0!</v>
      </c>
      <c r="K52" s="6" t="e">
        <f>'[16]Cumulative Stats'!K120</f>
        <v>#DIV/0!</v>
      </c>
      <c r="L52" s="6" t="e">
        <f>'[16]Cumulative Stats'!L120</f>
        <v>#DIV/0!</v>
      </c>
      <c r="M52" s="6" t="e">
        <f>'[16]Cumulative Stats'!M120</f>
        <v>#DIV/0!</v>
      </c>
      <c r="N52">
        <f>'[16]Cumulative Stats'!N120</f>
        <v>0</v>
      </c>
      <c r="O52">
        <f t="shared" si="4"/>
        <v>-1</v>
      </c>
      <c r="P52">
        <f t="shared" si="5"/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1:45">
      <c r="B53" s="8"/>
      <c r="E53" s="6"/>
      <c r="J53" s="6"/>
      <c r="K53" s="6"/>
      <c r="L53" s="6"/>
      <c r="M53" s="6"/>
      <c r="O53">
        <f t="shared" si="4"/>
        <v>-1</v>
      </c>
      <c r="P53">
        <f t="shared" si="5"/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1:45">
      <c r="B54" s="8"/>
      <c r="E54" s="6"/>
      <c r="J54" s="6"/>
      <c r="K54" s="6"/>
      <c r="L54" s="6"/>
      <c r="M54" s="6"/>
      <c r="O54">
        <f t="shared" si="4"/>
        <v>-1</v>
      </c>
      <c r="P54">
        <f t="shared" si="5"/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1:45">
      <c r="B55" s="8"/>
      <c r="E55" s="6"/>
      <c r="J55" s="6"/>
      <c r="K55" s="6"/>
      <c r="L55" s="6"/>
      <c r="M55" s="6"/>
      <c r="O55">
        <f t="shared" si="4"/>
        <v>-1</v>
      </c>
      <c r="P55">
        <f t="shared" si="5"/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1:45">
      <c r="B56" s="8"/>
      <c r="K56" s="6"/>
      <c r="L56" s="6"/>
      <c r="O56">
        <f t="shared" si="4"/>
        <v>-1</v>
      </c>
      <c r="P56">
        <f t="shared" si="5"/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1:45">
      <c r="B57" s="8"/>
      <c r="K57" s="6"/>
      <c r="L57" s="6"/>
      <c r="O57">
        <f t="shared" si="4"/>
        <v>-1</v>
      </c>
      <c r="P57">
        <f t="shared" si="5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1:45">
      <c r="B58" s="8"/>
      <c r="K58" s="6"/>
      <c r="L58" s="6"/>
      <c r="O58">
        <f t="shared" si="4"/>
        <v>-1</v>
      </c>
      <c r="P58">
        <f t="shared" si="5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1:45">
      <c r="B59" s="8"/>
      <c r="O59">
        <f t="shared" si="4"/>
        <v>-1</v>
      </c>
      <c r="P59">
        <f t="shared" si="5"/>
        <v>0</v>
      </c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1:45">
      <c r="B60" s="8"/>
      <c r="O60">
        <f t="shared" si="4"/>
        <v>-1</v>
      </c>
      <c r="P60">
        <f t="shared" si="5"/>
        <v>0</v>
      </c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1:45">
      <c r="B61" s="8"/>
      <c r="O61">
        <f t="shared" si="4"/>
        <v>-1</v>
      </c>
      <c r="P61">
        <f t="shared" si="5"/>
        <v>0</v>
      </c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1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  <c r="AS62" s="24"/>
    </row>
    <row r="63" spans="1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  <c r="AS63" s="24"/>
    </row>
    <row r="64" spans="1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  <c r="AS64" s="24"/>
    </row>
    <row r="65" spans="16:45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  <c r="AS65" s="24"/>
    </row>
    <row r="66" spans="16:45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  <c r="AS66" s="24"/>
    </row>
    <row r="67" spans="16:45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  <c r="AS67" s="24"/>
    </row>
    <row r="68" spans="16:45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45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45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45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45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45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45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45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45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45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45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45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45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  <row r="129" spans="16:38">
      <c r="P129"/>
      <c r="Q129" s="1"/>
      <c r="R129" s="9"/>
      <c r="S129" s="4"/>
      <c r="T129" s="4"/>
      <c r="U129" s="9"/>
      <c r="V129" s="4"/>
      <c r="W129" s="4"/>
      <c r="X129" s="4"/>
      <c r="Y129" s="10"/>
      <c r="Z129" s="4"/>
      <c r="AA129" s="4"/>
      <c r="AB129" s="4"/>
      <c r="AC129" s="9"/>
      <c r="AD129" s="26"/>
      <c r="AG129" s="28"/>
      <c r="AH129" s="20"/>
      <c r="AI129" s="18"/>
      <c r="AJ129" s="18"/>
      <c r="AK129" s="20"/>
      <c r="AL129" s="18"/>
    </row>
    <row r="130" spans="16:38">
      <c r="P130"/>
      <c r="Q130" s="1"/>
      <c r="R130" s="9"/>
      <c r="S130" s="4"/>
      <c r="T130" s="4"/>
      <c r="U130" s="9"/>
      <c r="V130" s="4"/>
      <c r="W130" s="4"/>
      <c r="X130" s="4"/>
      <c r="Y130" s="10"/>
      <c r="Z130" s="4"/>
      <c r="AA130" s="4"/>
      <c r="AB130" s="4"/>
      <c r="AC130" s="9"/>
      <c r="AD130" s="26"/>
      <c r="AG130" s="28"/>
      <c r="AH130" s="20"/>
      <c r="AI130" s="18"/>
      <c r="AJ130" s="18"/>
      <c r="AK130" s="20"/>
      <c r="AL130" s="18"/>
    </row>
    <row r="131" spans="16:38">
      <c r="P131"/>
      <c r="Q131" s="1"/>
      <c r="R131" s="9"/>
      <c r="S131" s="4"/>
      <c r="T131" s="4"/>
      <c r="U131" s="9"/>
      <c r="V131" s="4"/>
      <c r="W131" s="4"/>
      <c r="X131" s="4"/>
      <c r="Y131" s="10"/>
      <c r="Z131" s="4"/>
      <c r="AA131" s="4"/>
      <c r="AB131" s="4"/>
      <c r="AC131" s="9"/>
      <c r="AD131" s="26"/>
      <c r="AG131" s="28"/>
      <c r="AH131" s="20"/>
      <c r="AI131" s="18"/>
      <c r="AJ131" s="18"/>
      <c r="AK131" s="20"/>
      <c r="AL131" s="18"/>
    </row>
    <row r="132" spans="16:38">
      <c r="P132"/>
      <c r="Q132" s="1"/>
      <c r="R132" s="9"/>
      <c r="S132" s="4"/>
      <c r="T132" s="4"/>
      <c r="U132" s="9"/>
      <c r="V132" s="4"/>
      <c r="W132" s="4"/>
      <c r="X132" s="4"/>
      <c r="Y132" s="10"/>
      <c r="Z132" s="4"/>
      <c r="AA132" s="4"/>
      <c r="AB132" s="4"/>
      <c r="AC132" s="9"/>
      <c r="AD132" s="26"/>
      <c r="AG132" s="28"/>
      <c r="AH132" s="20"/>
      <c r="AI132" s="18"/>
      <c r="AJ132" s="18"/>
      <c r="AK132" s="20"/>
      <c r="AL132" s="18"/>
    </row>
    <row r="133" spans="16:38">
      <c r="P133"/>
      <c r="Q133" s="1"/>
      <c r="R133" s="9"/>
      <c r="S133" s="4"/>
      <c r="T133" s="4"/>
      <c r="U133" s="9"/>
      <c r="V133" s="4"/>
      <c r="W133" s="4"/>
      <c r="X133" s="4"/>
      <c r="Y133" s="10"/>
      <c r="Z133" s="4"/>
      <c r="AA133" s="4"/>
      <c r="AB133" s="4"/>
      <c r="AC133" s="9"/>
      <c r="AD133" s="26"/>
      <c r="AG133" s="28"/>
      <c r="AH133" s="20"/>
      <c r="AI133" s="18"/>
      <c r="AJ133" s="18"/>
      <c r="AK133" s="20"/>
      <c r="AL133" s="18"/>
    </row>
    <row r="134" spans="16:38">
      <c r="P134"/>
      <c r="Q134" s="1"/>
      <c r="R134" s="9"/>
      <c r="S134" s="4"/>
      <c r="T134" s="4"/>
      <c r="U134" s="9"/>
      <c r="V134" s="4"/>
      <c r="W134" s="4"/>
      <c r="X134" s="4"/>
      <c r="Y134" s="10"/>
      <c r="Z134" s="4"/>
      <c r="AA134" s="4"/>
      <c r="AB134" s="4"/>
      <c r="AC134" s="9"/>
      <c r="AD134" s="26"/>
      <c r="AG134" s="28"/>
      <c r="AH134" s="20"/>
      <c r="AI134" s="18"/>
      <c r="AJ134" s="18"/>
      <c r="AK134" s="20"/>
      <c r="AL134" s="18"/>
    </row>
  </sheetData>
  <sortState xmlns:xlrd2="http://schemas.microsoft.com/office/spreadsheetml/2017/richdata2" ref="A3:P65">
    <sortCondition descending="1" ref="O3:O55"/>
    <sortCondition descending="1" ref="M3:M55"/>
    <sortCondition descending="1" ref="P3:P55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200025</xdr:colOff>
                    <xdr:row>1</xdr:row>
                    <xdr:rowOff>123825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161925</xdr:rowOff>
                  </from>
                  <to>
                    <xdr:col>18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workbookViewId="0"/>
  </sheetViews>
  <sheetFormatPr defaultColWidth="8.85546875" defaultRowHeight="12.75"/>
  <cols>
    <col min="1" max="1" width="16.42578125" customWidth="1"/>
    <col min="2" max="9" width="5.42578125" customWidth="1"/>
    <col min="11" max="11" width="13.42578125" customWidth="1"/>
    <col min="16" max="16" width="9.140625" style="6" customWidth="1"/>
    <col min="21" max="21" width="17" bestFit="1" customWidth="1"/>
  </cols>
  <sheetData>
    <row r="1" spans="1:20" ht="15">
      <c r="A1" s="1" t="s">
        <v>75</v>
      </c>
      <c r="B1" s="4" t="s">
        <v>93</v>
      </c>
      <c r="C1" s="4" t="s">
        <v>64</v>
      </c>
      <c r="D1" s="4" t="s">
        <v>76</v>
      </c>
      <c r="E1" s="4" t="s">
        <v>73</v>
      </c>
      <c r="F1" s="4" t="s">
        <v>48</v>
      </c>
      <c r="G1" s="4" t="s">
        <v>54</v>
      </c>
      <c r="H1" s="4" t="s">
        <v>53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5">
      <c r="A2" t="str">
        <f>'[2]Cumulative Stats'!A125</f>
        <v>Barner</v>
      </c>
      <c r="B2" s="8" t="s">
        <v>105</v>
      </c>
      <c r="C2">
        <f>'[2]Cumulative Stats'!C125</f>
        <v>29</v>
      </c>
      <c r="D2">
        <f>'[2]Cumulative Stats'!D125</f>
        <v>5</v>
      </c>
      <c r="E2">
        <f>'[2]Cumulative Stats'!E125</f>
        <v>340</v>
      </c>
      <c r="F2" s="6">
        <f>'[2]Cumulative Stats'!F125</f>
        <v>11.724137931034482</v>
      </c>
      <c r="G2">
        <f>'[2]Cumulative Stats'!G125</f>
        <v>65</v>
      </c>
      <c r="H2">
        <f>'[2]Cumulative Stats'!H125</f>
        <v>1</v>
      </c>
      <c r="I2">
        <f>IF(C2&gt;=Passing!$C$1*1.25,1,IF(C2+D2=0,-1,0))</f>
        <v>1</v>
      </c>
      <c r="J2" s="11">
        <f t="shared" ref="J2:J33" si="0"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5">
      <c r="A3" t="str">
        <f>'[8]Cumulative Stats'!A125</f>
        <v>Natson</v>
      </c>
      <c r="B3" s="8" t="s">
        <v>139</v>
      </c>
      <c r="C3">
        <f>'[8]Cumulative Stats'!C125</f>
        <v>23</v>
      </c>
      <c r="D3">
        <f>'[8]Cumulative Stats'!D125</f>
        <v>3</v>
      </c>
      <c r="E3">
        <f>'[8]Cumulative Stats'!E125</f>
        <v>262</v>
      </c>
      <c r="F3" s="6">
        <f>'[8]Cumulative Stats'!F125</f>
        <v>11.391304347826088</v>
      </c>
      <c r="G3">
        <f>'[8]Cumulative Stats'!G125</f>
        <v>44</v>
      </c>
      <c r="H3">
        <f>'[8]Cumulative Stats'!H125</f>
        <v>0</v>
      </c>
      <c r="I3">
        <f>IF(C3&gt;=Passing!$C$1*1.25,1,IF(C3+D3=0,-1,0))</f>
        <v>1</v>
      </c>
      <c r="J3" s="11">
        <f t="shared" si="0"/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5">
      <c r="A4" t="str">
        <f>'[15]Cumulative Stats'!A126</f>
        <v>Logan</v>
      </c>
      <c r="B4" s="8" t="s">
        <v>117</v>
      </c>
      <c r="C4">
        <f>'[15]Cumulative Stats'!C126</f>
        <v>23</v>
      </c>
      <c r="D4">
        <f>'[15]Cumulative Stats'!D126</f>
        <v>1</v>
      </c>
      <c r="E4">
        <f>'[15]Cumulative Stats'!E126</f>
        <v>243</v>
      </c>
      <c r="F4" s="6">
        <f>'[15]Cumulative Stats'!F126</f>
        <v>10.565217391304348</v>
      </c>
      <c r="G4">
        <f>'[15]Cumulative Stats'!G126</f>
        <v>33</v>
      </c>
      <c r="H4">
        <f>'[15]Cumulative Stats'!H126</f>
        <v>0</v>
      </c>
      <c r="I4">
        <f>IF(C4&gt;=Passing!$C$1*1.25,1,IF(C4+D4=0,-1,0))</f>
        <v>1</v>
      </c>
      <c r="J4" s="11">
        <f t="shared" si="0"/>
        <v>1</v>
      </c>
      <c r="K4" s="8"/>
      <c r="L4" s="5"/>
      <c r="M4" s="4" t="s">
        <v>101</v>
      </c>
      <c r="N4" s="8"/>
      <c r="O4" s="8"/>
      <c r="P4" s="36"/>
      <c r="Q4" s="4"/>
      <c r="R4" s="4"/>
      <c r="T4" s="16"/>
    </row>
    <row r="5" spans="1:20" ht="15">
      <c r="A5" t="str">
        <f>'[4]Cumulative Stats'!$A$125</f>
        <v>Cohen</v>
      </c>
      <c r="B5" s="8" t="s">
        <v>107</v>
      </c>
      <c r="C5">
        <f>'[4]Cumulative Stats'!C125</f>
        <v>52</v>
      </c>
      <c r="D5">
        <f>'[4]Cumulative Stats'!D125</f>
        <v>20</v>
      </c>
      <c r="E5">
        <f>'[4]Cumulative Stats'!E125</f>
        <v>527</v>
      </c>
      <c r="F5">
        <f>'[4]Cumulative Stats'!F125</f>
        <v>10.134615384615385</v>
      </c>
      <c r="G5">
        <f>'[4]Cumulative Stats'!G125</f>
        <v>89</v>
      </c>
      <c r="H5">
        <f>'[4]Cumulative Stats'!H125</f>
        <v>2</v>
      </c>
      <c r="I5">
        <f>IF(C5&gt;=Passing!$C$1*1.25,1,IF(C5+D5=0,-1,0))</f>
        <v>1</v>
      </c>
      <c r="J5" s="11">
        <f t="shared" si="0"/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5">
      <c r="A6" t="str">
        <f>'[10]Cumulative Stats'!A125</f>
        <v>Harris</v>
      </c>
      <c r="B6" s="8" t="s">
        <v>112</v>
      </c>
      <c r="C6">
        <f>'[10]Cumulative Stats'!C125</f>
        <v>57</v>
      </c>
      <c r="D6">
        <f>'[10]Cumulative Stats'!D125</f>
        <v>6</v>
      </c>
      <c r="E6">
        <f>'[10]Cumulative Stats'!E125</f>
        <v>563</v>
      </c>
      <c r="F6" s="6">
        <f>'[10]Cumulative Stats'!F125</f>
        <v>9.8771929824561404</v>
      </c>
      <c r="G6">
        <f>'[10]Cumulative Stats'!G125</f>
        <v>88</v>
      </c>
      <c r="H6">
        <f>'[10]Cumulative Stats'!H125</f>
        <v>3</v>
      </c>
      <c r="I6">
        <f>IF(C6&gt;=Passing!$C$1*1.25,1,IF(C6+D6=0,-1,0))</f>
        <v>1</v>
      </c>
      <c r="J6" s="11">
        <f t="shared" si="0"/>
        <v>1</v>
      </c>
      <c r="K6" s="1"/>
      <c r="L6" s="4">
        <f>20/16</f>
        <v>1.25</v>
      </c>
      <c r="M6" s="4"/>
      <c r="N6" s="4"/>
      <c r="O6" s="4"/>
      <c r="P6" s="9"/>
      <c r="Q6" s="4"/>
      <c r="R6" s="4"/>
      <c r="T6" s="16"/>
    </row>
    <row r="7" spans="1:20" ht="15">
      <c r="A7" t="str">
        <f>'[13]Cumulative Stats'!$A$125</f>
        <v>James</v>
      </c>
      <c r="B7" s="8" t="s">
        <v>115</v>
      </c>
      <c r="C7">
        <f>'[13]Cumulative Stats'!C125</f>
        <v>54</v>
      </c>
      <c r="D7">
        <f>'[13]Cumulative Stats'!D125</f>
        <v>10</v>
      </c>
      <c r="E7">
        <f>'[13]Cumulative Stats'!E125</f>
        <v>452</v>
      </c>
      <c r="F7">
        <f>'[13]Cumulative Stats'!F125</f>
        <v>8.3703703703703702</v>
      </c>
      <c r="G7">
        <f>'[13]Cumulative Stats'!G125</f>
        <v>32</v>
      </c>
      <c r="H7">
        <f>'[13]Cumulative Stats'!H125</f>
        <v>0</v>
      </c>
      <c r="I7">
        <f>IF(C7&gt;=Passing!$C$1*1.25,1,IF(C7+D7=0,-1,0))</f>
        <v>1</v>
      </c>
      <c r="J7" s="11">
        <f t="shared" si="0"/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5">
      <c r="A8" t="str">
        <f>'[12]Cumulative Stats'!A125</f>
        <v>Sproles</v>
      </c>
      <c r="B8" s="8" t="s">
        <v>114</v>
      </c>
      <c r="C8">
        <f>'[12]Cumulative Stats'!C125</f>
        <v>25</v>
      </c>
      <c r="D8">
        <f>'[12]Cumulative Stats'!D125</f>
        <v>7</v>
      </c>
      <c r="E8">
        <f>'[12]Cumulative Stats'!E125</f>
        <v>181</v>
      </c>
      <c r="F8" s="6">
        <f>'[12]Cumulative Stats'!F125</f>
        <v>7.24</v>
      </c>
      <c r="G8">
        <f>'[12]Cumulative Stats'!G125</f>
        <v>26</v>
      </c>
      <c r="H8">
        <f>'[12]Cumulative Stats'!H125</f>
        <v>0</v>
      </c>
      <c r="I8">
        <f>IF(C8&gt;=Passing!$C$1*1.25,1,IF(C8+D8=0,-1,0))</f>
        <v>1</v>
      </c>
      <c r="J8" s="11">
        <f t="shared" si="0"/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5">
      <c r="A9" t="str">
        <f>'[5]Cumulative Stats'!A125</f>
        <v>Austin</v>
      </c>
      <c r="B9" s="8" t="s">
        <v>108</v>
      </c>
      <c r="C9">
        <f>'[5]Cumulative Stats'!C125</f>
        <v>28</v>
      </c>
      <c r="D9">
        <f>'[5]Cumulative Stats'!D125</f>
        <v>16</v>
      </c>
      <c r="E9">
        <f>'[5]Cumulative Stats'!E125</f>
        <v>192</v>
      </c>
      <c r="F9" s="6">
        <f>'[5]Cumulative Stats'!F125</f>
        <v>6.8571428571428568</v>
      </c>
      <c r="G9">
        <f>'[5]Cumulative Stats'!G125</f>
        <v>35</v>
      </c>
      <c r="H9">
        <f>'[5]Cumulative Stats'!H125</f>
        <v>0</v>
      </c>
      <c r="I9">
        <f>IF(C9&gt;=Passing!$C$1*1.25,1,IF(C9+D9=0,-1,0))</f>
        <v>1</v>
      </c>
      <c r="J9" s="11">
        <f t="shared" si="0"/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5">
      <c r="A10" t="str">
        <f>'[14]Cumulative Stats'!A125</f>
        <v>Lockett</v>
      </c>
      <c r="B10" s="8" t="s">
        <v>116</v>
      </c>
      <c r="C10">
        <f>'[14]Cumulative Stats'!C125</f>
        <v>21</v>
      </c>
      <c r="D10">
        <f>'[14]Cumulative Stats'!D125</f>
        <v>7</v>
      </c>
      <c r="E10">
        <f>'[14]Cumulative Stats'!E125</f>
        <v>129</v>
      </c>
      <c r="F10" s="6">
        <f>'[14]Cumulative Stats'!F125</f>
        <v>6.1428571428571432</v>
      </c>
      <c r="G10">
        <f>'[14]Cumulative Stats'!G125</f>
        <v>20</v>
      </c>
      <c r="H10">
        <f>'[14]Cumulative Stats'!H125</f>
        <v>0</v>
      </c>
      <c r="I10">
        <f>IF(C10&gt;=Passing!$C$1*1.25,1,IF(C10+D10=0,-1,0))</f>
        <v>1</v>
      </c>
      <c r="J10" s="11">
        <f t="shared" si="0"/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5">
      <c r="A11" t="str">
        <f>'[9]Cumulative Stats'!A125</f>
        <v>Hughes</v>
      </c>
      <c r="B11" s="8" t="s">
        <v>111</v>
      </c>
      <c r="C11">
        <f>'[9]Cumulative Stats'!C125</f>
        <v>29</v>
      </c>
      <c r="D11">
        <f>'[9]Cumulative Stats'!D125</f>
        <v>11</v>
      </c>
      <c r="E11">
        <f>'[9]Cumulative Stats'!E125</f>
        <v>157</v>
      </c>
      <c r="F11" s="6">
        <f>'[9]Cumulative Stats'!F125</f>
        <v>5.4137931034482758</v>
      </c>
      <c r="G11">
        <f>'[9]Cumulative Stats'!G125</f>
        <v>29</v>
      </c>
      <c r="H11">
        <f>'[9]Cumulative Stats'!H125</f>
        <v>0</v>
      </c>
      <c r="I11">
        <f>IF(C11&gt;=Passing!$C$1*1.25,1,IF(C11+D11=0,-1,0))</f>
        <v>1</v>
      </c>
      <c r="J11" s="11">
        <f t="shared" si="0"/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5">
      <c r="A12" t="str">
        <f>'[6]Cumulative Stats'!A127</f>
        <v>Hall</v>
      </c>
      <c r="B12" s="8" t="s">
        <v>109</v>
      </c>
      <c r="C12">
        <f>'[6]Cumulative Stats'!C127</f>
        <v>3</v>
      </c>
      <c r="D12">
        <f>'[6]Cumulative Stats'!D127</f>
        <v>2</v>
      </c>
      <c r="E12">
        <f>'[6]Cumulative Stats'!E127</f>
        <v>66</v>
      </c>
      <c r="F12" s="6">
        <f>'[6]Cumulative Stats'!F127</f>
        <v>22</v>
      </c>
      <c r="G12">
        <f>'[6]Cumulative Stats'!G127</f>
        <v>34</v>
      </c>
      <c r="H12">
        <f>'[6]Cumulative Stats'!H127</f>
        <v>0</v>
      </c>
      <c r="I12">
        <f>IF(C12&gt;=Passing!$C$1*1.25,1,IF(C12+D12=0,-1,0))</f>
        <v>0</v>
      </c>
      <c r="J12" s="11">
        <f t="shared" si="0"/>
        <v>1</v>
      </c>
      <c r="K12" s="1"/>
      <c r="L12" s="4"/>
      <c r="M12" s="4"/>
      <c r="N12" s="4"/>
      <c r="O12" s="4"/>
      <c r="P12" s="9"/>
      <c r="Q12" s="4"/>
      <c r="R12" s="4"/>
    </row>
    <row r="13" spans="1:20" ht="15">
      <c r="A13" t="str">
        <f>'[1]Cumulative Stats'!A125</f>
        <v>Cooper</v>
      </c>
      <c r="B13" s="8" t="s">
        <v>104</v>
      </c>
      <c r="C13">
        <f>'[1]Cumulative Stats'!C125</f>
        <v>13</v>
      </c>
      <c r="D13">
        <f>'[1]Cumulative Stats'!D125</f>
        <v>12</v>
      </c>
      <c r="E13">
        <f>'[1]Cumulative Stats'!E125</f>
        <v>181</v>
      </c>
      <c r="F13" s="6">
        <f>'[1]Cumulative Stats'!F125</f>
        <v>13.923076923076923</v>
      </c>
      <c r="G13">
        <f>'[1]Cumulative Stats'!G125</f>
        <v>38</v>
      </c>
      <c r="H13">
        <f>'[1]Cumulative Stats'!H125</f>
        <v>0</v>
      </c>
      <c r="I13">
        <f>IF(C13&gt;=Passing!$C$1*1.25,1,IF(C13+D13=0,-1,0))</f>
        <v>0</v>
      </c>
      <c r="J13" s="11">
        <f t="shared" si="0"/>
        <v>1</v>
      </c>
      <c r="K13" s="1"/>
      <c r="L13" s="4"/>
      <c r="M13" s="4"/>
      <c r="N13" s="4"/>
      <c r="O13" s="4"/>
      <c r="P13" s="9"/>
      <c r="Q13" s="4"/>
      <c r="R13" s="4"/>
    </row>
    <row r="14" spans="1:20" ht="15">
      <c r="A14" t="str">
        <f>'[6]Cumulative Stats'!A125</f>
        <v>Agnew</v>
      </c>
      <c r="B14" s="8" t="s">
        <v>109</v>
      </c>
      <c r="C14">
        <f>'[6]Cumulative Stats'!C125</f>
        <v>14</v>
      </c>
      <c r="D14">
        <f>'[6]Cumulative Stats'!D125</f>
        <v>12</v>
      </c>
      <c r="E14">
        <f>'[6]Cumulative Stats'!E125</f>
        <v>173</v>
      </c>
      <c r="F14" s="6">
        <f>'[6]Cumulative Stats'!F125</f>
        <v>12.357142857142858</v>
      </c>
      <c r="G14">
        <f>'[6]Cumulative Stats'!G125</f>
        <v>89</v>
      </c>
      <c r="H14">
        <f>'[6]Cumulative Stats'!H125</f>
        <v>1</v>
      </c>
      <c r="I14">
        <f>IF(C14&gt;=Passing!$C$1*1.25,1,IF(C14+D14=0,-1,0))</f>
        <v>0</v>
      </c>
      <c r="J14" s="11">
        <f t="shared" si="0"/>
        <v>1</v>
      </c>
      <c r="K14" s="1"/>
      <c r="L14" s="4"/>
      <c r="M14" s="4"/>
      <c r="N14" s="4"/>
      <c r="O14" s="4"/>
      <c r="P14" s="9"/>
      <c r="Q14" s="4"/>
      <c r="R14" s="4"/>
    </row>
    <row r="15" spans="1:20" ht="15">
      <c r="A15" t="str">
        <f>'[10]Cumulative Stats'!A126</f>
        <v>Kamara</v>
      </c>
      <c r="B15" s="8" t="s">
        <v>112</v>
      </c>
      <c r="C15">
        <f>'[10]Cumulative Stats'!C126</f>
        <v>9</v>
      </c>
      <c r="D15">
        <f>'[10]Cumulative Stats'!D126</f>
        <v>0</v>
      </c>
      <c r="E15">
        <f>'[10]Cumulative Stats'!E126</f>
        <v>111</v>
      </c>
      <c r="F15" s="6">
        <f>'[10]Cumulative Stats'!F126</f>
        <v>12.333333333333334</v>
      </c>
      <c r="G15">
        <f>'[10]Cumulative Stats'!G126</f>
        <v>44</v>
      </c>
      <c r="H15">
        <f>'[10]Cumulative Stats'!H126</f>
        <v>0</v>
      </c>
      <c r="I15">
        <f>IF(C15&gt;=Passing!$C$1*1.25,1,IF(C15+D15=0,-1,0))</f>
        <v>0</v>
      </c>
      <c r="J15" s="11">
        <f t="shared" si="0"/>
        <v>1</v>
      </c>
      <c r="K15" s="1"/>
      <c r="L15" s="4"/>
      <c r="M15" s="4"/>
      <c r="N15" s="4"/>
      <c r="O15" s="4"/>
      <c r="P15" s="9"/>
      <c r="Q15" s="4"/>
      <c r="R15" s="4"/>
    </row>
    <row r="16" spans="1:20" ht="15">
      <c r="A16" t="str">
        <f>'[3]Cumulative Stats'!A130</f>
        <v>Zylstra</v>
      </c>
      <c r="B16" s="8" t="s">
        <v>106</v>
      </c>
      <c r="C16">
        <f>'[3]Cumulative Stats'!C130</f>
        <v>1</v>
      </c>
      <c r="D16">
        <f>'[3]Cumulative Stats'!D130</f>
        <v>0</v>
      </c>
      <c r="E16">
        <f>'[3]Cumulative Stats'!E130</f>
        <v>12</v>
      </c>
      <c r="F16" s="6">
        <f>'[3]Cumulative Stats'!F130</f>
        <v>12</v>
      </c>
      <c r="G16">
        <f>'[3]Cumulative Stats'!G130</f>
        <v>12</v>
      </c>
      <c r="H16">
        <f>'[3]Cumulative Stats'!H130</f>
        <v>0</v>
      </c>
      <c r="I16">
        <f>IF(C16&gt;=Passing!$C$1*1.25,1,IF(C16+D16=0,-1,0))</f>
        <v>0</v>
      </c>
      <c r="J16" s="11">
        <f t="shared" si="0"/>
        <v>1</v>
      </c>
      <c r="K16" s="1"/>
      <c r="L16" s="4"/>
      <c r="M16" s="4"/>
      <c r="N16" s="4"/>
      <c r="O16" s="4"/>
      <c r="P16" s="9"/>
      <c r="Q16" s="4"/>
      <c r="R16" s="4"/>
    </row>
    <row r="17" spans="1:18" ht="15">
      <c r="A17" t="str">
        <f>'[14]Cumulative Stats'!A126</f>
        <v>Moore</v>
      </c>
      <c r="B17" s="8" t="s">
        <v>116</v>
      </c>
      <c r="C17">
        <f>'[14]Cumulative Stats'!C126</f>
        <v>7</v>
      </c>
      <c r="D17">
        <f>'[14]Cumulative Stats'!D126</f>
        <v>9</v>
      </c>
      <c r="E17">
        <f>'[14]Cumulative Stats'!E126</f>
        <v>77</v>
      </c>
      <c r="F17" s="6">
        <f>'[14]Cumulative Stats'!F126</f>
        <v>11</v>
      </c>
      <c r="G17">
        <f>'[14]Cumulative Stats'!G126</f>
        <v>28</v>
      </c>
      <c r="H17">
        <f>'[14]Cumulative Stats'!H126</f>
        <v>0</v>
      </c>
      <c r="I17">
        <f>IF(C17&gt;=Passing!$C$1*1.25,1,IF(C17+D17=0,-1,0))</f>
        <v>0</v>
      </c>
      <c r="J17" s="11">
        <f t="shared" si="0"/>
        <v>1</v>
      </c>
      <c r="K17" s="1"/>
      <c r="L17" s="4"/>
      <c r="M17" s="4"/>
      <c r="N17" s="4"/>
      <c r="O17" s="4"/>
      <c r="P17" s="9"/>
      <c r="Q17" s="4"/>
      <c r="R17" s="4"/>
    </row>
    <row r="18" spans="1:18" ht="15">
      <c r="A18" t="str">
        <f>'[7]Cumulative Stats'!A125</f>
        <v>Ervin</v>
      </c>
      <c r="B18" s="8" t="s">
        <v>110</v>
      </c>
      <c r="C18">
        <f>'[7]Cumulative Stats'!C125</f>
        <v>15</v>
      </c>
      <c r="D18">
        <f>'[7]Cumulative Stats'!D125</f>
        <v>6</v>
      </c>
      <c r="E18">
        <f>'[7]Cumulative Stats'!E125</f>
        <v>157</v>
      </c>
      <c r="F18" s="6">
        <f>'[7]Cumulative Stats'!F125</f>
        <v>10.466666666666667</v>
      </c>
      <c r="G18">
        <f>'[7]Cumulative Stats'!G125</f>
        <v>24</v>
      </c>
      <c r="H18">
        <f>'[7]Cumulative Stats'!H125</f>
        <v>0</v>
      </c>
      <c r="I18">
        <f>IF(C18&gt;=Passing!$C$1*1.25,1,IF(C18+D18=0,-1,0))</f>
        <v>0</v>
      </c>
      <c r="J18" s="11">
        <f t="shared" si="0"/>
        <v>1</v>
      </c>
      <c r="K18" s="1"/>
      <c r="L18" s="4"/>
      <c r="M18" s="4"/>
      <c r="N18" s="4"/>
      <c r="O18" s="4"/>
      <c r="P18" s="9"/>
      <c r="Q18" s="4"/>
      <c r="R18" s="4"/>
    </row>
    <row r="19" spans="1:18" ht="15">
      <c r="A19" t="str">
        <f>'[3]Cumulative Stats'!A126</f>
        <v>Moore</v>
      </c>
      <c r="B19" s="8" t="s">
        <v>106</v>
      </c>
      <c r="C19">
        <f>'[3]Cumulative Stats'!C126</f>
        <v>18</v>
      </c>
      <c r="D19">
        <f>'[3]Cumulative Stats'!D126</f>
        <v>9</v>
      </c>
      <c r="E19">
        <f>'[3]Cumulative Stats'!E126</f>
        <v>175</v>
      </c>
      <c r="F19" s="6">
        <f>'[3]Cumulative Stats'!F126</f>
        <v>9.7222222222222214</v>
      </c>
      <c r="G19">
        <f>'[3]Cumulative Stats'!G126</f>
        <v>26</v>
      </c>
      <c r="H19">
        <f>'[3]Cumulative Stats'!H126</f>
        <v>0</v>
      </c>
      <c r="I19">
        <f>IF(C19&gt;=Passing!$C$1*1.25,1,IF(C19+D19=0,-1,0))</f>
        <v>0</v>
      </c>
      <c r="J19" s="11">
        <f t="shared" si="0"/>
        <v>1</v>
      </c>
      <c r="K19" s="1"/>
      <c r="L19" s="4"/>
      <c r="M19" s="4"/>
      <c r="N19" s="4"/>
      <c r="O19" s="4"/>
      <c r="P19" s="9"/>
      <c r="Q19" s="4"/>
      <c r="R19" s="4"/>
    </row>
    <row r="20" spans="1:18" ht="15">
      <c r="A20" t="str">
        <f>'[5]Cumulative Stats'!A126</f>
        <v>Cobb</v>
      </c>
      <c r="B20" s="8" t="s">
        <v>108</v>
      </c>
      <c r="C20">
        <f>'[5]Cumulative Stats'!C126</f>
        <v>6</v>
      </c>
      <c r="D20">
        <f>'[5]Cumulative Stats'!D126</f>
        <v>0</v>
      </c>
      <c r="E20">
        <f>'[5]Cumulative Stats'!E126</f>
        <v>57</v>
      </c>
      <c r="F20" s="6">
        <f>'[5]Cumulative Stats'!F126</f>
        <v>9.5</v>
      </c>
      <c r="G20">
        <f>'[5]Cumulative Stats'!G126</f>
        <v>15</v>
      </c>
      <c r="H20">
        <f>'[5]Cumulative Stats'!H126</f>
        <v>0</v>
      </c>
      <c r="I20">
        <f>IF(C20&gt;=Passing!$C$1*1.25,1,IF(C20+D20=0,-1,0))</f>
        <v>0</v>
      </c>
      <c r="J20" s="11">
        <f t="shared" si="0"/>
        <v>1</v>
      </c>
      <c r="K20" s="1"/>
      <c r="L20" s="4"/>
      <c r="M20" s="4"/>
      <c r="N20" s="4"/>
      <c r="O20" s="4"/>
      <c r="P20" s="9"/>
      <c r="Q20" s="4"/>
      <c r="R20" s="4"/>
    </row>
    <row r="21" spans="1:18" ht="15">
      <c r="A21" t="str">
        <f>'[9]Cumulative Stats'!A126</f>
        <v>Beebe</v>
      </c>
      <c r="B21" s="8" t="s">
        <v>111</v>
      </c>
      <c r="C21">
        <f>'[9]Cumulative Stats'!C126</f>
        <v>8</v>
      </c>
      <c r="D21">
        <f>'[9]Cumulative Stats'!D126</f>
        <v>0</v>
      </c>
      <c r="E21">
        <f>'[9]Cumulative Stats'!E126</f>
        <v>69</v>
      </c>
      <c r="F21" s="6">
        <f>'[9]Cumulative Stats'!F126</f>
        <v>8.625</v>
      </c>
      <c r="G21">
        <f>'[9]Cumulative Stats'!G126</f>
        <v>18</v>
      </c>
      <c r="H21">
        <f>'[9]Cumulative Stats'!H126</f>
        <v>0</v>
      </c>
      <c r="I21">
        <f>IF(C21&gt;=Passing!$C$1*1.25,1,IF(C21+D21=0,-1,0))</f>
        <v>0</v>
      </c>
      <c r="J21" s="11">
        <f t="shared" si="0"/>
        <v>1</v>
      </c>
      <c r="K21" s="1"/>
      <c r="L21" s="4"/>
      <c r="M21" s="4"/>
      <c r="N21" s="4"/>
      <c r="O21" s="4"/>
      <c r="P21" s="9"/>
      <c r="Q21" s="4"/>
      <c r="R21" s="4"/>
    </row>
    <row r="22" spans="1:18" ht="15">
      <c r="A22" t="str">
        <f>'[11]Cumulative Stats'!A127</f>
        <v>Scott</v>
      </c>
      <c r="B22" s="8" t="s">
        <v>113</v>
      </c>
      <c r="C22">
        <f>'[11]Cumulative Stats'!C127</f>
        <v>8</v>
      </c>
      <c r="D22">
        <f>'[11]Cumulative Stats'!D127</f>
        <v>2</v>
      </c>
      <c r="E22">
        <f>'[11]Cumulative Stats'!E127</f>
        <v>68</v>
      </c>
      <c r="F22" s="6">
        <f>'[11]Cumulative Stats'!F127</f>
        <v>8.5</v>
      </c>
      <c r="G22">
        <f>'[11]Cumulative Stats'!G127</f>
        <v>17</v>
      </c>
      <c r="H22">
        <f>'[11]Cumulative Stats'!H127</f>
        <v>0</v>
      </c>
      <c r="I22">
        <f>IF(C22&gt;=Passing!$C$1*1.25,1,IF(C22+D22=0,-1,0))</f>
        <v>0</v>
      </c>
      <c r="J22" s="11">
        <f t="shared" si="0"/>
        <v>1</v>
      </c>
      <c r="K22" s="1"/>
      <c r="L22" s="4"/>
      <c r="M22" s="4"/>
      <c r="N22" s="4"/>
      <c r="O22" s="4"/>
      <c r="P22" s="9"/>
      <c r="Q22" s="4"/>
      <c r="R22" s="4"/>
    </row>
    <row r="23" spans="1:18" ht="15">
      <c r="A23" t="str">
        <f>'[11]Cumulative Stats'!A128</f>
        <v>Peppers</v>
      </c>
      <c r="B23" s="8" t="s">
        <v>113</v>
      </c>
      <c r="C23">
        <f>'[11]Cumulative Stats'!C128</f>
        <v>8</v>
      </c>
      <c r="D23">
        <f>'[11]Cumulative Stats'!D128</f>
        <v>5</v>
      </c>
      <c r="E23">
        <f>'[11]Cumulative Stats'!E128</f>
        <v>68</v>
      </c>
      <c r="F23" s="6">
        <f>'[11]Cumulative Stats'!F128</f>
        <v>8.5</v>
      </c>
      <c r="G23">
        <f>'[11]Cumulative Stats'!G128</f>
        <v>37</v>
      </c>
      <c r="H23">
        <f>'[11]Cumulative Stats'!H128</f>
        <v>0</v>
      </c>
      <c r="I23">
        <f>IF(C23&gt;=Passing!$C$1*1.25,1,IF(C23+D23=0,-1,0))</f>
        <v>0</v>
      </c>
      <c r="J23" s="11">
        <f t="shared" si="0"/>
        <v>1</v>
      </c>
      <c r="K23" s="1"/>
      <c r="L23" s="4"/>
      <c r="M23" s="4"/>
      <c r="N23" s="4"/>
      <c r="O23" s="4"/>
      <c r="P23" s="9"/>
      <c r="Q23" s="4"/>
      <c r="R23" s="4"/>
    </row>
    <row r="24" spans="1:18" ht="15">
      <c r="A24" t="str">
        <f>'[11]Cumulative Stats'!A125</f>
        <v>Tate</v>
      </c>
      <c r="B24" s="8" t="s">
        <v>113</v>
      </c>
      <c r="C24">
        <f>'[11]Cumulative Stats'!C125</f>
        <v>10</v>
      </c>
      <c r="D24">
        <f>'[11]Cumulative Stats'!D125</f>
        <v>3</v>
      </c>
      <c r="E24">
        <f>'[11]Cumulative Stats'!E125</f>
        <v>80</v>
      </c>
      <c r="F24" s="6">
        <f>'[11]Cumulative Stats'!F125</f>
        <v>8</v>
      </c>
      <c r="G24">
        <f>'[11]Cumulative Stats'!G125</f>
        <v>19</v>
      </c>
      <c r="H24">
        <f>'[11]Cumulative Stats'!H125</f>
        <v>0</v>
      </c>
      <c r="I24">
        <f>IF(C24&gt;=Passing!$C$1*1.25,1,IF(C24+D24=0,-1,0))</f>
        <v>0</v>
      </c>
      <c r="J24" s="11">
        <f t="shared" si="0"/>
        <v>1</v>
      </c>
      <c r="K24" s="1"/>
      <c r="L24" s="4"/>
      <c r="M24" s="4"/>
      <c r="N24" s="4"/>
      <c r="O24" s="4"/>
      <c r="P24" s="9"/>
      <c r="Q24" s="4"/>
      <c r="R24" s="4"/>
    </row>
    <row r="25" spans="1:18" ht="15">
      <c r="A25" t="str">
        <f>'[11]Cumulative Stats'!A126</f>
        <v>T. Jones</v>
      </c>
      <c r="B25" s="8" t="s">
        <v>113</v>
      </c>
      <c r="C25">
        <f>'[11]Cumulative Stats'!C126</f>
        <v>3</v>
      </c>
      <c r="D25">
        <f>'[11]Cumulative Stats'!D126</f>
        <v>3</v>
      </c>
      <c r="E25">
        <f>'[11]Cumulative Stats'!E126</f>
        <v>24</v>
      </c>
      <c r="F25" s="6">
        <f>'[11]Cumulative Stats'!F126</f>
        <v>8</v>
      </c>
      <c r="G25">
        <f>'[11]Cumulative Stats'!G126</f>
        <v>12</v>
      </c>
      <c r="H25">
        <f>'[11]Cumulative Stats'!H126</f>
        <v>0</v>
      </c>
      <c r="I25">
        <f>IF(C25&gt;=Passing!$C$1*1.25,1,IF(C25+D25=0,-1,0))</f>
        <v>0</v>
      </c>
      <c r="J25" s="11">
        <f t="shared" si="0"/>
        <v>1</v>
      </c>
      <c r="K25" s="1"/>
      <c r="L25" s="4"/>
      <c r="M25" s="4"/>
      <c r="N25" s="4"/>
      <c r="O25" s="4"/>
      <c r="P25" s="9"/>
      <c r="Q25" s="4"/>
      <c r="R25" s="4"/>
    </row>
    <row r="26" spans="1:18" ht="15">
      <c r="A26" t="str">
        <f>'[9]Cumulative Stats'!A128</f>
        <v>B. Johnson</v>
      </c>
      <c r="B26" s="8" t="s">
        <v>111</v>
      </c>
      <c r="C26">
        <f>'[9]Cumulative Stats'!C128</f>
        <v>1</v>
      </c>
      <c r="D26">
        <f>'[9]Cumulative Stats'!D128</f>
        <v>0</v>
      </c>
      <c r="E26">
        <f>'[9]Cumulative Stats'!E128</f>
        <v>8</v>
      </c>
      <c r="F26" s="6">
        <f>'[9]Cumulative Stats'!F128</f>
        <v>8</v>
      </c>
      <c r="G26">
        <f>'[9]Cumulative Stats'!G128</f>
        <v>8</v>
      </c>
      <c r="H26">
        <f>'[9]Cumulative Stats'!H128</f>
        <v>0</v>
      </c>
      <c r="I26">
        <f>IF(C26&gt;=Passing!$C$1*1.25,1,IF(C26+D26=0,-1,0))</f>
        <v>0</v>
      </c>
      <c r="J26" s="11">
        <f t="shared" si="0"/>
        <v>1</v>
      </c>
      <c r="K26" s="1"/>
      <c r="L26" s="4"/>
      <c r="M26" s="4"/>
      <c r="N26" s="4"/>
      <c r="O26" s="4"/>
      <c r="P26" s="9"/>
      <c r="Q26" s="4"/>
      <c r="R26" s="4"/>
    </row>
    <row r="27" spans="1:18" ht="15">
      <c r="A27" t="str">
        <f>'[1]Cumulative Stats'!A126</f>
        <v>Kirk</v>
      </c>
      <c r="B27" s="8" t="s">
        <v>104</v>
      </c>
      <c r="C27">
        <f>'[1]Cumulative Stats'!C126</f>
        <v>11</v>
      </c>
      <c r="D27">
        <f>'[1]Cumulative Stats'!D126</f>
        <v>7</v>
      </c>
      <c r="E27">
        <f>'[1]Cumulative Stats'!E126</f>
        <v>87</v>
      </c>
      <c r="F27" s="6">
        <f>'[1]Cumulative Stats'!F126</f>
        <v>7.9090909090909092</v>
      </c>
      <c r="G27">
        <f>'[1]Cumulative Stats'!G126</f>
        <v>27</v>
      </c>
      <c r="H27">
        <f>'[1]Cumulative Stats'!H126</f>
        <v>0</v>
      </c>
      <c r="I27">
        <f>IF(C27&gt;=Passing!$C$1*1.25,1,IF(C27+D27=0,-1,0))</f>
        <v>0</v>
      </c>
      <c r="J27" s="11">
        <f t="shared" si="0"/>
        <v>1</v>
      </c>
      <c r="K27" s="1"/>
      <c r="L27" s="4"/>
      <c r="M27" s="4"/>
      <c r="N27" s="4"/>
      <c r="O27" s="4"/>
      <c r="P27" s="9"/>
      <c r="Q27" s="4"/>
      <c r="R27" s="4"/>
    </row>
    <row r="28" spans="1:18" ht="15">
      <c r="A28" t="str">
        <f>'[9]Cumulative Stats'!A127</f>
        <v>Sherels</v>
      </c>
      <c r="B28" s="8" t="s">
        <v>111</v>
      </c>
      <c r="C28">
        <f>'[9]Cumulative Stats'!C127</f>
        <v>6</v>
      </c>
      <c r="D28">
        <f>'[9]Cumulative Stats'!D127</f>
        <v>1</v>
      </c>
      <c r="E28">
        <f>'[9]Cumulative Stats'!E127</f>
        <v>36</v>
      </c>
      <c r="F28" s="6">
        <f>'[9]Cumulative Stats'!F127</f>
        <v>6</v>
      </c>
      <c r="G28">
        <f>'[9]Cumulative Stats'!G127</f>
        <v>15</v>
      </c>
      <c r="H28">
        <f>'[9]Cumulative Stats'!H127</f>
        <v>0</v>
      </c>
      <c r="I28">
        <f>IF(C28&gt;=Passing!$C$1*1.25,1,IF(C28+D28=0,-1,0))</f>
        <v>0</v>
      </c>
      <c r="J28" s="11">
        <f t="shared" si="0"/>
        <v>1</v>
      </c>
      <c r="K28" s="1"/>
      <c r="L28" s="4"/>
      <c r="M28" s="4"/>
      <c r="N28" s="4"/>
      <c r="O28" s="4"/>
      <c r="P28" s="9"/>
      <c r="Q28" s="4"/>
      <c r="R28" s="4"/>
    </row>
    <row r="29" spans="1:18" ht="15">
      <c r="A29" t="str">
        <f>'[3]Cumulative Stats'!A127</f>
        <v>Dortch</v>
      </c>
      <c r="B29" s="8" t="s">
        <v>106</v>
      </c>
      <c r="C29">
        <f>'[3]Cumulative Stats'!C127</f>
        <v>8</v>
      </c>
      <c r="D29">
        <f>'[3]Cumulative Stats'!D127</f>
        <v>0</v>
      </c>
      <c r="E29">
        <f>'[3]Cumulative Stats'!E127</f>
        <v>45</v>
      </c>
      <c r="F29" s="6">
        <f>'[3]Cumulative Stats'!F127</f>
        <v>5.625</v>
      </c>
      <c r="G29">
        <f>'[3]Cumulative Stats'!G127</f>
        <v>14</v>
      </c>
      <c r="H29">
        <f>'[3]Cumulative Stats'!H127</f>
        <v>0</v>
      </c>
      <c r="I29">
        <f>IF(C29&gt;=Passing!$C$1*1.25,1,IF(C29+D29=0,-1,0))</f>
        <v>0</v>
      </c>
      <c r="J29" s="11">
        <f t="shared" si="0"/>
        <v>1</v>
      </c>
      <c r="K29" s="1"/>
      <c r="L29" s="4"/>
      <c r="M29" s="4"/>
      <c r="N29" s="4"/>
      <c r="O29" s="4"/>
      <c r="P29" s="9"/>
      <c r="Q29" s="4"/>
      <c r="R29" s="4"/>
    </row>
    <row r="30" spans="1:18" ht="15">
      <c r="A30" t="str">
        <f>'[12]Cumulative Stats'!A127</f>
        <v>Scott</v>
      </c>
      <c r="B30" s="8" t="s">
        <v>114</v>
      </c>
      <c r="C30">
        <f>'[12]Cumulative Stats'!C127</f>
        <v>10</v>
      </c>
      <c r="D30">
        <f>'[12]Cumulative Stats'!D127</f>
        <v>6</v>
      </c>
      <c r="E30">
        <f>'[12]Cumulative Stats'!E127</f>
        <v>56</v>
      </c>
      <c r="F30" s="6">
        <f>'[12]Cumulative Stats'!F127</f>
        <v>5.6</v>
      </c>
      <c r="G30">
        <f>'[12]Cumulative Stats'!G127</f>
        <v>18</v>
      </c>
      <c r="H30">
        <f>'[12]Cumulative Stats'!H127</f>
        <v>0</v>
      </c>
      <c r="I30">
        <f>IF(C30&gt;=Passing!$C$1*1.25,1,IF(C30+D30=0,-1,0))</f>
        <v>0</v>
      </c>
      <c r="J30" s="11">
        <f t="shared" si="0"/>
        <v>1</v>
      </c>
      <c r="K30" s="1"/>
      <c r="L30" s="4"/>
      <c r="M30" s="4"/>
      <c r="N30" s="4"/>
      <c r="O30" s="4"/>
      <c r="P30" s="9"/>
      <c r="Q30" s="4"/>
      <c r="R30" s="4"/>
    </row>
    <row r="31" spans="1:18" ht="15">
      <c r="A31" t="str">
        <f>'[7]Cumulative Stats'!A126</f>
        <v>T. Smith</v>
      </c>
      <c r="B31" s="8" t="s">
        <v>110</v>
      </c>
      <c r="C31">
        <f>'[7]Cumulative Stats'!C126</f>
        <v>14</v>
      </c>
      <c r="D31">
        <f>'[7]Cumulative Stats'!D126</f>
        <v>9</v>
      </c>
      <c r="E31">
        <f>'[7]Cumulative Stats'!E126</f>
        <v>73</v>
      </c>
      <c r="F31" s="6">
        <f>'[7]Cumulative Stats'!F126</f>
        <v>5.2142857142857144</v>
      </c>
      <c r="G31">
        <f>'[7]Cumulative Stats'!G126</f>
        <v>33</v>
      </c>
      <c r="H31">
        <f>'[7]Cumulative Stats'!H126</f>
        <v>0</v>
      </c>
      <c r="I31">
        <f>IF(C31&gt;=Passing!$C$1*1.25,1,IF(C31+D31=0,-1,0))</f>
        <v>0</v>
      </c>
      <c r="J31" s="11">
        <f t="shared" si="0"/>
        <v>1</v>
      </c>
      <c r="K31" s="1"/>
      <c r="L31" s="4"/>
      <c r="M31" s="4"/>
      <c r="N31" s="4"/>
      <c r="O31" s="4"/>
      <c r="P31" s="9"/>
      <c r="Q31" s="4"/>
      <c r="R31" s="4"/>
    </row>
    <row r="32" spans="1:18" ht="15">
      <c r="A32" t="str">
        <f>'[3]Cumulative Stats'!A128</f>
        <v>Hogan</v>
      </c>
      <c r="B32" s="8" t="s">
        <v>106</v>
      </c>
      <c r="C32">
        <f>'[3]Cumulative Stats'!C128</f>
        <v>5</v>
      </c>
      <c r="D32">
        <f>'[3]Cumulative Stats'!D128</f>
        <v>4</v>
      </c>
      <c r="E32">
        <f>'[3]Cumulative Stats'!E128</f>
        <v>26</v>
      </c>
      <c r="F32" s="6">
        <f>'[3]Cumulative Stats'!F128</f>
        <v>5.2</v>
      </c>
      <c r="G32">
        <f>'[3]Cumulative Stats'!G128</f>
        <v>9</v>
      </c>
      <c r="H32">
        <f>'[3]Cumulative Stats'!H128</f>
        <v>0</v>
      </c>
      <c r="I32">
        <f>IF(C32&gt;=Passing!$C$1*1.25,1,IF(C32+D32=0,-1,0))</f>
        <v>0</v>
      </c>
      <c r="J32" s="11">
        <f t="shared" si="0"/>
        <v>1</v>
      </c>
      <c r="K32" s="1"/>
      <c r="L32" s="4"/>
      <c r="M32" s="4"/>
      <c r="N32" s="4"/>
      <c r="O32" s="4"/>
      <c r="P32" s="9"/>
      <c r="Q32" s="4"/>
      <c r="R32" s="4"/>
    </row>
    <row r="33" spans="1:18" ht="15">
      <c r="A33" t="str">
        <f>'[7]Cumulative Stats'!A127</f>
        <v>Davis</v>
      </c>
      <c r="B33" s="8" t="s">
        <v>110</v>
      </c>
      <c r="C33">
        <f>'[7]Cumulative Stats'!C127</f>
        <v>1</v>
      </c>
      <c r="D33">
        <f>'[7]Cumulative Stats'!D127</f>
        <v>4</v>
      </c>
      <c r="E33">
        <f>'[7]Cumulative Stats'!E127</f>
        <v>5</v>
      </c>
      <c r="F33" s="6">
        <f>'[7]Cumulative Stats'!F127</f>
        <v>5</v>
      </c>
      <c r="G33">
        <f>'[7]Cumulative Stats'!G127</f>
        <v>5</v>
      </c>
      <c r="H33">
        <f>'[7]Cumulative Stats'!H127</f>
        <v>0</v>
      </c>
      <c r="I33">
        <f>IF(C33&gt;=Passing!$C$1*1.25,1,IF(C33+D33=0,-1,0))</f>
        <v>0</v>
      </c>
      <c r="J33" s="11">
        <f t="shared" si="0"/>
        <v>1</v>
      </c>
      <c r="K33" s="1"/>
      <c r="L33" s="4"/>
      <c r="M33" s="4"/>
      <c r="N33" s="4"/>
      <c r="O33" s="4"/>
      <c r="P33" s="9"/>
      <c r="Q33" s="4"/>
      <c r="R33" s="4"/>
    </row>
    <row r="34" spans="1:18" ht="15">
      <c r="A34" t="str">
        <f>'[5]Cumulative Stats'!A127</f>
        <v>C. Wilson</v>
      </c>
      <c r="B34" s="8" t="s">
        <v>108</v>
      </c>
      <c r="C34">
        <f>'[5]Cumulative Stats'!C127</f>
        <v>6</v>
      </c>
      <c r="D34">
        <f>'[5]Cumulative Stats'!D127</f>
        <v>2</v>
      </c>
      <c r="E34">
        <f>'[5]Cumulative Stats'!E127</f>
        <v>29</v>
      </c>
      <c r="F34" s="6">
        <f>'[5]Cumulative Stats'!F127</f>
        <v>4.833333333333333</v>
      </c>
      <c r="G34">
        <f>'[5]Cumulative Stats'!G127</f>
        <v>17</v>
      </c>
      <c r="H34">
        <f>'[5]Cumulative Stats'!H127</f>
        <v>0</v>
      </c>
      <c r="I34">
        <f>IF(C34&gt;=Passing!$C$1*1.25,1,IF(C34+D34=0,-1,0))</f>
        <v>0</v>
      </c>
      <c r="J34" s="11">
        <f t="shared" ref="J34:J57" si="1"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5">
      <c r="A35" t="str">
        <f>'[15]Cumulative Stats'!A125</f>
        <v>Wilson</v>
      </c>
      <c r="B35" s="8" t="s">
        <v>117</v>
      </c>
      <c r="C35">
        <f>'[15]Cumulative Stats'!C125</f>
        <v>10</v>
      </c>
      <c r="D35">
        <f>'[15]Cumulative Stats'!D125</f>
        <v>3</v>
      </c>
      <c r="E35">
        <f>'[15]Cumulative Stats'!E125</f>
        <v>45</v>
      </c>
      <c r="F35" s="6">
        <f>'[15]Cumulative Stats'!F125</f>
        <v>4.5</v>
      </c>
      <c r="G35">
        <f>'[15]Cumulative Stats'!G125</f>
        <v>16</v>
      </c>
      <c r="H35">
        <f>'[15]Cumulative Stats'!H125</f>
        <v>0</v>
      </c>
      <c r="I35">
        <f>IF(C35&gt;=Passing!$C$1*1.25,1,IF(C35+D35=0,-1,0))</f>
        <v>0</v>
      </c>
      <c r="J35" s="11">
        <f t="shared" si="1"/>
        <v>1</v>
      </c>
      <c r="K35" s="1"/>
      <c r="L35" s="4"/>
      <c r="M35" s="4"/>
      <c r="N35" s="4"/>
      <c r="O35" s="4"/>
      <c r="P35" s="9"/>
      <c r="Q35" s="4"/>
      <c r="R35" s="4"/>
    </row>
    <row r="36" spans="1:18" ht="15">
      <c r="A36" t="str">
        <f>'[16]Cumulative Stats'!A125</f>
        <v>Quinn</v>
      </c>
      <c r="B36" s="8" t="s">
        <v>118</v>
      </c>
      <c r="C36">
        <f>'[16]Cumulative Stats'!C125</f>
        <v>12</v>
      </c>
      <c r="D36">
        <f>'[16]Cumulative Stats'!D125</f>
        <v>7</v>
      </c>
      <c r="E36">
        <f>'[16]Cumulative Stats'!E125</f>
        <v>53</v>
      </c>
      <c r="F36">
        <f>'[16]Cumulative Stats'!F125</f>
        <v>4.416666666666667</v>
      </c>
      <c r="G36">
        <f>'[16]Cumulative Stats'!G125</f>
        <v>15</v>
      </c>
      <c r="H36">
        <f>'[16]Cumulative Stats'!H125</f>
        <v>0</v>
      </c>
      <c r="I36">
        <f>IF(C36&gt;=Passing!$C$1*1.25,1,IF(C36+D36=0,-1,0))</f>
        <v>0</v>
      </c>
      <c r="J36" s="11">
        <f t="shared" si="1"/>
        <v>1</v>
      </c>
      <c r="K36" s="1"/>
      <c r="L36" s="4"/>
      <c r="M36" s="4"/>
      <c r="N36" s="4"/>
      <c r="O36" s="4"/>
      <c r="P36" s="9"/>
      <c r="Q36" s="4"/>
      <c r="R36" s="4"/>
    </row>
    <row r="37" spans="1:18" ht="15">
      <c r="A37" t="str">
        <f>'[8]Cumulative Stats'!A127</f>
        <v>Thomas</v>
      </c>
      <c r="B37" s="8" t="s">
        <v>139</v>
      </c>
      <c r="C37">
        <f>'[8]Cumulative Stats'!C127</f>
        <v>6</v>
      </c>
      <c r="D37">
        <f>'[8]Cumulative Stats'!D127</f>
        <v>0</v>
      </c>
      <c r="E37">
        <f>'[8]Cumulative Stats'!E127</f>
        <v>25</v>
      </c>
      <c r="F37" s="6">
        <f>'[8]Cumulative Stats'!F127</f>
        <v>4.166666666666667</v>
      </c>
      <c r="G37">
        <f>'[8]Cumulative Stats'!G127</f>
        <v>7</v>
      </c>
      <c r="H37">
        <f>'[8]Cumulative Stats'!H127</f>
        <v>0</v>
      </c>
      <c r="I37">
        <f>IF(C37&gt;=Passing!$C$1*1.25,1,IF(C37+D37=0,-1,0))</f>
        <v>0</v>
      </c>
      <c r="J37" s="11">
        <f t="shared" si="1"/>
        <v>1</v>
      </c>
      <c r="K37" s="1"/>
      <c r="L37" s="4"/>
      <c r="M37" s="4"/>
      <c r="N37" s="4"/>
      <c r="O37" s="4"/>
      <c r="P37" s="9"/>
      <c r="Q37" s="4"/>
      <c r="R37" s="4"/>
    </row>
    <row r="38" spans="1:18" ht="15">
      <c r="A38" t="str">
        <f>'[8]Cumulative Stats'!A126</f>
        <v>Webster</v>
      </c>
      <c r="B38" s="8" t="s">
        <v>139</v>
      </c>
      <c r="C38">
        <f>'[8]Cumulative Stats'!C126</f>
        <v>10</v>
      </c>
      <c r="D38">
        <f>'[8]Cumulative Stats'!D126</f>
        <v>11</v>
      </c>
      <c r="E38">
        <f>'[8]Cumulative Stats'!E126</f>
        <v>41</v>
      </c>
      <c r="F38" s="6">
        <f>'[8]Cumulative Stats'!F126</f>
        <v>4.0999999999999996</v>
      </c>
      <c r="G38">
        <f>'[8]Cumulative Stats'!G126</f>
        <v>29</v>
      </c>
      <c r="H38">
        <f>'[8]Cumulative Stats'!H126</f>
        <v>0</v>
      </c>
      <c r="I38">
        <f>IF(C38&gt;=Passing!$C$1*1.25,1,IF(C38+D38=0,-1,0))</f>
        <v>0</v>
      </c>
      <c r="J38" s="11">
        <f t="shared" si="1"/>
        <v>1</v>
      </c>
      <c r="K38" s="1"/>
      <c r="L38" s="4"/>
      <c r="M38" s="4"/>
      <c r="N38" s="4"/>
      <c r="O38" s="4"/>
      <c r="P38" s="9"/>
      <c r="Q38" s="4"/>
      <c r="R38" s="4"/>
    </row>
    <row r="39" spans="1:18" ht="15">
      <c r="A39" t="str">
        <f>'[3]Cumulative Stats'!A125</f>
        <v>McCloud</v>
      </c>
      <c r="B39" s="8" t="s">
        <v>106</v>
      </c>
      <c r="C39">
        <f>'[3]Cumulative Stats'!C125</f>
        <v>6</v>
      </c>
      <c r="D39">
        <f>'[3]Cumulative Stats'!D125</f>
        <v>3</v>
      </c>
      <c r="E39">
        <f>'[3]Cumulative Stats'!E125</f>
        <v>24</v>
      </c>
      <c r="F39" s="6">
        <f>'[3]Cumulative Stats'!F125</f>
        <v>4</v>
      </c>
      <c r="G39">
        <f>'[3]Cumulative Stats'!G125</f>
        <v>15</v>
      </c>
      <c r="H39">
        <f>'[3]Cumulative Stats'!H125</f>
        <v>0</v>
      </c>
      <c r="I39">
        <f>IF(C39&gt;=Passing!$C$1*1.25,1,IF(C39+D39=0,-1,0))</f>
        <v>0</v>
      </c>
      <c r="J39" s="11">
        <f t="shared" si="1"/>
        <v>1</v>
      </c>
      <c r="K39" s="1"/>
      <c r="L39" s="4"/>
      <c r="M39" s="4"/>
      <c r="N39" s="4"/>
      <c r="O39" s="4"/>
      <c r="P39" s="9"/>
      <c r="Q39" s="4"/>
      <c r="R39" s="4"/>
    </row>
    <row r="40" spans="1:18" ht="15">
      <c r="A40" t="str">
        <f>'[12]Cumulative Stats'!A126</f>
        <v>Ward</v>
      </c>
      <c r="B40" s="8" t="s">
        <v>114</v>
      </c>
      <c r="C40">
        <f>'[12]Cumulative Stats'!C126</f>
        <v>11</v>
      </c>
      <c r="D40">
        <f>'[12]Cumulative Stats'!D126</f>
        <v>5</v>
      </c>
      <c r="E40">
        <f>'[12]Cumulative Stats'!E126</f>
        <v>39</v>
      </c>
      <c r="F40" s="6">
        <f>'[12]Cumulative Stats'!F126</f>
        <v>3.5454545454545454</v>
      </c>
      <c r="G40">
        <f>'[12]Cumulative Stats'!G126</f>
        <v>19</v>
      </c>
      <c r="H40">
        <f>'[12]Cumulative Stats'!H126</f>
        <v>0</v>
      </c>
      <c r="I40">
        <f>IF(C40&gt;=Passing!$C$1*1.25,1,IF(C40+D40=0,-1,0))</f>
        <v>0</v>
      </c>
      <c r="J40" s="11">
        <f t="shared" si="1"/>
        <v>1</v>
      </c>
      <c r="K40" s="1"/>
      <c r="L40" s="4"/>
      <c r="M40" s="4"/>
      <c r="N40" s="4"/>
      <c r="O40" s="4"/>
      <c r="P40" s="9"/>
      <c r="Q40" s="4"/>
      <c r="R40" s="4"/>
    </row>
    <row r="41" spans="1:18" ht="15">
      <c r="A41" t="str">
        <f>'[16]Cumulative Stats'!A126</f>
        <v>S. Sims</v>
      </c>
      <c r="B41" s="8" t="s">
        <v>118</v>
      </c>
      <c r="C41">
        <f>'[16]Cumulative Stats'!C126</f>
        <v>14</v>
      </c>
      <c r="D41">
        <f>'[16]Cumulative Stats'!D126</f>
        <v>7</v>
      </c>
      <c r="E41">
        <f>'[16]Cumulative Stats'!E126</f>
        <v>49</v>
      </c>
      <c r="F41">
        <f>'[16]Cumulative Stats'!F126</f>
        <v>3.5</v>
      </c>
      <c r="G41">
        <f>'[16]Cumulative Stats'!G126</f>
        <v>13</v>
      </c>
      <c r="H41">
        <f>'[16]Cumulative Stats'!H126</f>
        <v>0</v>
      </c>
      <c r="I41">
        <f>IF(C41&gt;=Passing!$C$1*1.25,1,IF(C41+D41=0,-1,0))</f>
        <v>0</v>
      </c>
      <c r="J41" s="11">
        <f t="shared" si="1"/>
        <v>1</v>
      </c>
      <c r="K41" s="1"/>
      <c r="L41" s="4"/>
      <c r="M41" s="4"/>
      <c r="N41" s="4"/>
      <c r="O41" s="4"/>
      <c r="P41" s="9"/>
      <c r="Q41" s="4"/>
      <c r="R41" s="4"/>
    </row>
    <row r="42" spans="1:18" ht="15">
      <c r="A42" t="str">
        <f>'[6]Cumulative Stats'!A126</f>
        <v>Amendola</v>
      </c>
      <c r="B42" s="8" t="s">
        <v>109</v>
      </c>
      <c r="C42">
        <f>'[6]Cumulative Stats'!C126</f>
        <v>5</v>
      </c>
      <c r="D42">
        <f>'[6]Cumulative Stats'!D126</f>
        <v>8</v>
      </c>
      <c r="E42">
        <f>'[6]Cumulative Stats'!E126</f>
        <v>17</v>
      </c>
      <c r="F42" s="6">
        <f>'[6]Cumulative Stats'!F126</f>
        <v>3.4</v>
      </c>
      <c r="G42">
        <f>'[6]Cumulative Stats'!G126</f>
        <v>5</v>
      </c>
      <c r="H42">
        <f>'[6]Cumulative Stats'!H126</f>
        <v>0</v>
      </c>
      <c r="I42">
        <f>IF(C42&gt;=Passing!$C$1*1.25,1,IF(C42+D42=0,-1,0))</f>
        <v>0</v>
      </c>
      <c r="J42" s="11">
        <f t="shared" si="1"/>
        <v>1</v>
      </c>
      <c r="K42" s="1"/>
      <c r="L42" s="4"/>
      <c r="M42" s="4"/>
      <c r="N42" s="4"/>
      <c r="O42" s="4"/>
      <c r="P42" s="9"/>
      <c r="Q42" s="4"/>
      <c r="R42" s="4"/>
    </row>
    <row r="43" spans="1:18" ht="15">
      <c r="A43" t="str">
        <f>'[12]Cumulative Stats'!A128</f>
        <v>Agholor</v>
      </c>
      <c r="B43" s="8" t="s">
        <v>114</v>
      </c>
      <c r="C43">
        <f>'[12]Cumulative Stats'!C128</f>
        <v>3</v>
      </c>
      <c r="D43">
        <f>'[12]Cumulative Stats'!D128</f>
        <v>1</v>
      </c>
      <c r="E43">
        <f>'[12]Cumulative Stats'!E128</f>
        <v>9</v>
      </c>
      <c r="F43" s="6">
        <f>'[12]Cumulative Stats'!F128</f>
        <v>3</v>
      </c>
      <c r="G43">
        <f>'[12]Cumulative Stats'!G128</f>
        <v>6</v>
      </c>
      <c r="H43">
        <f>'[12]Cumulative Stats'!H128</f>
        <v>0</v>
      </c>
      <c r="I43">
        <f>IF(C43&gt;=Passing!$C$1*1.25,1,IF(C43+D43=0,-1,0))</f>
        <v>0</v>
      </c>
      <c r="J43" s="11">
        <f t="shared" si="1"/>
        <v>1</v>
      </c>
      <c r="K43" s="1"/>
      <c r="L43" s="4"/>
      <c r="M43" s="4"/>
      <c r="N43" s="4"/>
      <c r="O43" s="4"/>
      <c r="P43" s="9"/>
      <c r="Q43" s="4"/>
      <c r="R43" s="4"/>
    </row>
    <row r="44" spans="1:18" ht="15">
      <c r="A44" t="str">
        <f>'[15]Cumulative Stats'!A128</f>
        <v>Watson</v>
      </c>
      <c r="B44" s="8" t="s">
        <v>117</v>
      </c>
      <c r="C44">
        <f>'[15]Cumulative Stats'!C128</f>
        <v>2</v>
      </c>
      <c r="D44">
        <f>'[15]Cumulative Stats'!D128</f>
        <v>6</v>
      </c>
      <c r="E44">
        <f>'[15]Cumulative Stats'!E128</f>
        <v>5</v>
      </c>
      <c r="F44" s="6">
        <f>'[15]Cumulative Stats'!F128</f>
        <v>2.5</v>
      </c>
      <c r="G44">
        <f>'[15]Cumulative Stats'!G128</f>
        <v>5</v>
      </c>
      <c r="H44">
        <f>'[15]Cumulative Stats'!H128</f>
        <v>0</v>
      </c>
      <c r="I44">
        <f>IF(C44&gt;=Passing!$C$1*1.25,1,IF(C44+D44=0,-1,0))</f>
        <v>0</v>
      </c>
      <c r="J44" s="11">
        <f t="shared" si="1"/>
        <v>1</v>
      </c>
      <c r="K44" s="1"/>
      <c r="L44" s="4"/>
      <c r="M44" s="4"/>
      <c r="N44" s="4"/>
      <c r="O44" s="4"/>
      <c r="P44" s="9"/>
      <c r="Q44" s="4"/>
      <c r="R44" s="4"/>
    </row>
    <row r="45" spans="1:18" ht="15">
      <c r="A45" t="str">
        <f>'[15]Cumulative Stats'!A127</f>
        <v>Schnell</v>
      </c>
      <c r="B45" s="8" t="s">
        <v>117</v>
      </c>
      <c r="C45">
        <f>'[15]Cumulative Stats'!C127</f>
        <v>2</v>
      </c>
      <c r="D45">
        <f>'[15]Cumulative Stats'!D127</f>
        <v>0</v>
      </c>
      <c r="E45">
        <f>'[15]Cumulative Stats'!E127</f>
        <v>3</v>
      </c>
      <c r="F45" s="6">
        <f>'[15]Cumulative Stats'!F127</f>
        <v>1.5</v>
      </c>
      <c r="G45">
        <f>'[15]Cumulative Stats'!G127</f>
        <v>2</v>
      </c>
      <c r="H45">
        <f>'[15]Cumulative Stats'!H127</f>
        <v>0</v>
      </c>
      <c r="I45">
        <f>IF(C45&gt;=Passing!$C$1*1.25,1,IF(C45+D45=0,-1,0))</f>
        <v>0</v>
      </c>
      <c r="J45" s="11">
        <f t="shared" si="1"/>
        <v>1</v>
      </c>
      <c r="K45" s="1"/>
      <c r="L45" s="4"/>
      <c r="M45" s="4"/>
      <c r="N45" s="4"/>
      <c r="O45" s="4"/>
      <c r="P45" s="9"/>
      <c r="Q45" s="4"/>
      <c r="R45" s="4"/>
    </row>
    <row r="46" spans="1:18" ht="15">
      <c r="A46" t="str">
        <f>'[3]Cumulative Stats'!A129</f>
        <v>Gaulden</v>
      </c>
      <c r="B46" s="8" t="s">
        <v>106</v>
      </c>
      <c r="C46">
        <f>'[3]Cumulative Stats'!C129</f>
        <v>5</v>
      </c>
      <c r="D46">
        <f>'[3]Cumulative Stats'!D129</f>
        <v>0</v>
      </c>
      <c r="E46">
        <f>'[3]Cumulative Stats'!E129</f>
        <v>0</v>
      </c>
      <c r="F46" s="6">
        <f>'[3]Cumulative Stats'!F129</f>
        <v>0</v>
      </c>
      <c r="G46">
        <f>'[3]Cumulative Stats'!G129</f>
        <v>0</v>
      </c>
      <c r="H46">
        <f>'[3]Cumulative Stats'!H129</f>
        <v>0</v>
      </c>
      <c r="I46">
        <f>IF(C46&gt;=Passing!$C$1*1.25,1,IF(C46+D46=0,-1,0))</f>
        <v>0</v>
      </c>
      <c r="J46" s="11">
        <f t="shared" si="1"/>
        <v>1</v>
      </c>
      <c r="K46" s="1"/>
      <c r="L46" s="4"/>
      <c r="M46" s="4"/>
      <c r="N46" s="4"/>
      <c r="O46" s="4"/>
      <c r="P46" s="9"/>
      <c r="Q46" s="4"/>
      <c r="R46" s="4"/>
    </row>
    <row r="47" spans="1:18" ht="15">
      <c r="A47" t="str">
        <f>'[2]Cumulative Stats'!A126</f>
        <v>Gage</v>
      </c>
      <c r="B47" s="8" t="s">
        <v>105</v>
      </c>
      <c r="C47">
        <f>'[2]Cumulative Stats'!C126</f>
        <v>4</v>
      </c>
      <c r="D47">
        <f>'[2]Cumulative Stats'!D126</f>
        <v>0</v>
      </c>
      <c r="E47">
        <f>'[2]Cumulative Stats'!E126</f>
        <v>-4</v>
      </c>
      <c r="F47" s="6">
        <f>'[2]Cumulative Stats'!F126</f>
        <v>-1</v>
      </c>
      <c r="G47">
        <f>'[2]Cumulative Stats'!G126</f>
        <v>1</v>
      </c>
      <c r="H47">
        <f>'[2]Cumulative Stats'!H126</f>
        <v>0</v>
      </c>
      <c r="I47">
        <f>IF(C47&gt;=Passing!$C$1*1.25,1,IF(C47+D47=0,-1,0))</f>
        <v>0</v>
      </c>
      <c r="J47" s="11">
        <f t="shared" si="1"/>
        <v>1</v>
      </c>
      <c r="K47" s="1"/>
      <c r="L47" s="4"/>
      <c r="M47" s="4"/>
      <c r="N47" s="4"/>
      <c r="O47" s="4"/>
      <c r="P47" s="9"/>
      <c r="Q47" s="4"/>
      <c r="R47" s="4"/>
    </row>
    <row r="48" spans="1:18" ht="15">
      <c r="A48" t="str">
        <f>'[12]Cumulative Stats'!A129</f>
        <v>Clement</v>
      </c>
      <c r="B48" s="8" t="s">
        <v>114</v>
      </c>
      <c r="C48">
        <f>'[12]Cumulative Stats'!C129</f>
        <v>1</v>
      </c>
      <c r="D48">
        <f>'[12]Cumulative Stats'!D129</f>
        <v>0</v>
      </c>
      <c r="E48">
        <f>'[12]Cumulative Stats'!E129</f>
        <v>-1</v>
      </c>
      <c r="F48" s="6">
        <f>'[12]Cumulative Stats'!F129</f>
        <v>-1</v>
      </c>
      <c r="G48">
        <f>'[12]Cumulative Stats'!G129</f>
        <v>0</v>
      </c>
      <c r="H48">
        <f>'[12]Cumulative Stats'!H129</f>
        <v>0</v>
      </c>
      <c r="I48">
        <f>IF(C48&gt;=Passing!$C$1*1.25,1,IF(C48+D48=0,-1,0))</f>
        <v>0</v>
      </c>
      <c r="J48" s="11">
        <f t="shared" si="1"/>
        <v>1</v>
      </c>
      <c r="K48" s="1"/>
      <c r="L48" s="4"/>
      <c r="M48" s="4"/>
      <c r="N48" s="4"/>
      <c r="O48" s="4"/>
      <c r="P48" s="9"/>
      <c r="Q48" s="4"/>
      <c r="R48" s="4"/>
    </row>
    <row r="49" spans="1:18" ht="15">
      <c r="A49" t="str">
        <f>'[7]Cumulative Stats'!A128</f>
        <v>Shepherd</v>
      </c>
      <c r="B49" s="8" t="s">
        <v>110</v>
      </c>
      <c r="C49">
        <f>'[7]Cumulative Stats'!C128</f>
        <v>3</v>
      </c>
      <c r="D49">
        <f>'[7]Cumulative Stats'!D128</f>
        <v>6</v>
      </c>
      <c r="E49">
        <f>'[7]Cumulative Stats'!E128</f>
        <v>-6</v>
      </c>
      <c r="F49" s="6">
        <f>'[7]Cumulative Stats'!F128</f>
        <v>-2</v>
      </c>
      <c r="G49">
        <f>'[7]Cumulative Stats'!G128</f>
        <v>-2</v>
      </c>
      <c r="H49">
        <f>'[7]Cumulative Stats'!H128</f>
        <v>0</v>
      </c>
      <c r="I49">
        <f>IF(C49&gt;=Passing!$C$1*1.25,1,IF(C49+D49=0,-1,0))</f>
        <v>0</v>
      </c>
      <c r="J49" s="11">
        <f t="shared" si="1"/>
        <v>1</v>
      </c>
      <c r="K49" s="1"/>
      <c r="L49" s="4"/>
      <c r="M49" s="4"/>
      <c r="N49" s="4"/>
      <c r="O49" s="4"/>
      <c r="P49" s="9"/>
      <c r="Q49" s="4"/>
      <c r="R49" s="4"/>
    </row>
    <row r="50" spans="1:18" ht="15">
      <c r="A50" t="str">
        <f>'[15]Cumulative Stats'!A129</f>
        <v>Dean</v>
      </c>
      <c r="B50" s="8" t="s">
        <v>117</v>
      </c>
      <c r="C50">
        <f>'[15]Cumulative Stats'!C129</f>
        <v>5</v>
      </c>
      <c r="D50">
        <f>'[15]Cumulative Stats'!D129</f>
        <v>0</v>
      </c>
      <c r="E50">
        <f>'[15]Cumulative Stats'!E129</f>
        <v>-15</v>
      </c>
      <c r="F50">
        <f>'[15]Cumulative Stats'!F129</f>
        <v>-3</v>
      </c>
      <c r="G50">
        <f>'[15]Cumulative Stats'!G129</f>
        <v>0</v>
      </c>
      <c r="H50">
        <f>'[15]Cumulative Stats'!H129</f>
        <v>0</v>
      </c>
      <c r="I50">
        <f>IF(C50&gt;=Passing!$C$1*1.25,1,IF(C50+D50=0,-1,0))</f>
        <v>0</v>
      </c>
      <c r="J50" s="11">
        <f t="shared" si="1"/>
        <v>1</v>
      </c>
      <c r="K50" s="1"/>
      <c r="L50" s="4"/>
      <c r="M50" s="4"/>
      <c r="N50" s="4"/>
      <c r="O50" s="4"/>
      <c r="P50" s="9"/>
      <c r="Q50" s="4"/>
      <c r="R50" s="4"/>
    </row>
    <row r="51" spans="1:18" ht="15">
      <c r="A51" t="str">
        <f>'[2]Cumulative Stats'!A127</f>
        <v>Sanu</v>
      </c>
      <c r="B51" s="8" t="s">
        <v>105</v>
      </c>
      <c r="C51">
        <f>'[2]Cumulative Stats'!C127</f>
        <v>0</v>
      </c>
      <c r="D51">
        <f>'[2]Cumulative Stats'!D127</f>
        <v>0</v>
      </c>
      <c r="E51">
        <f>'[2]Cumulative Stats'!E127</f>
        <v>0</v>
      </c>
      <c r="F51" s="6" t="e">
        <f>'[2]Cumulative Stats'!F127</f>
        <v>#DIV/0!</v>
      </c>
      <c r="G51">
        <f>'[2]Cumulative Stats'!G127</f>
        <v>0</v>
      </c>
      <c r="H51">
        <f>'[2]Cumulative Stats'!H127</f>
        <v>0</v>
      </c>
      <c r="I51">
        <f>IF(C51&gt;=Passing!$C$1*1.25,1,IF(C51+D51=0,-1,0))</f>
        <v>-1</v>
      </c>
      <c r="J51" s="11">
        <f t="shared" si="1"/>
        <v>0</v>
      </c>
      <c r="K51" s="1"/>
      <c r="L51" s="4"/>
      <c r="M51" s="4"/>
      <c r="N51" s="4"/>
      <c r="O51" s="4"/>
      <c r="P51" s="9"/>
      <c r="Q51" s="4"/>
      <c r="R51" s="4"/>
    </row>
    <row r="52" spans="1:18" ht="15">
      <c r="A52" t="str">
        <f>'[3]Cumulative Stats'!A131</f>
        <v>Hogan</v>
      </c>
      <c r="B52" s="8" t="s">
        <v>106</v>
      </c>
      <c r="C52">
        <f>'[3]Cumulative Stats'!C131</f>
        <v>0</v>
      </c>
      <c r="D52">
        <f>'[3]Cumulative Stats'!D131</f>
        <v>0</v>
      </c>
      <c r="E52">
        <f>'[3]Cumulative Stats'!E131</f>
        <v>0</v>
      </c>
      <c r="F52" s="6" t="e">
        <f>'[3]Cumulative Stats'!F131</f>
        <v>#DIV/0!</v>
      </c>
      <c r="G52">
        <f>'[3]Cumulative Stats'!G131</f>
        <v>0</v>
      </c>
      <c r="H52">
        <f>'[3]Cumulative Stats'!H131</f>
        <v>0</v>
      </c>
      <c r="I52">
        <f>IF(C52&gt;=Passing!$C$1*1.25,1,IF(C52+D52=0,-1,0))</f>
        <v>-1</v>
      </c>
      <c r="J52" s="11">
        <f t="shared" si="1"/>
        <v>0</v>
      </c>
      <c r="K52" s="1"/>
      <c r="L52" s="4"/>
      <c r="M52" s="4"/>
      <c r="N52" s="4"/>
      <c r="O52" s="4"/>
      <c r="P52" s="9"/>
      <c r="Q52" s="4"/>
      <c r="R52" s="4"/>
    </row>
    <row r="53" spans="1:18" ht="15">
      <c r="A53" t="str">
        <f>'[15]Cumulative Stats'!A130</f>
        <v>Hargreaves</v>
      </c>
      <c r="B53" s="8" t="s">
        <v>117</v>
      </c>
      <c r="C53">
        <f>'[15]Cumulative Stats'!C130</f>
        <v>0</v>
      </c>
      <c r="D53">
        <f>'[15]Cumulative Stats'!D130</f>
        <v>0</v>
      </c>
      <c r="E53">
        <f>'[15]Cumulative Stats'!E130</f>
        <v>0</v>
      </c>
      <c r="F53" t="e">
        <f>'[15]Cumulative Stats'!F130</f>
        <v>#DIV/0!</v>
      </c>
      <c r="G53">
        <f>'[15]Cumulative Stats'!G130</f>
        <v>0</v>
      </c>
      <c r="H53">
        <f>'[15]Cumulative Stats'!H130</f>
        <v>0</v>
      </c>
      <c r="I53">
        <f>IF(C53&gt;=Passing!$C$1*1.25,1,IF(C53+D53=0,-1,0))</f>
        <v>-1</v>
      </c>
      <c r="J53" s="11">
        <f t="shared" si="1"/>
        <v>0</v>
      </c>
      <c r="K53" s="1"/>
      <c r="L53" s="4"/>
      <c r="M53" s="4"/>
      <c r="N53" s="4"/>
      <c r="O53" s="4"/>
      <c r="P53" s="9"/>
      <c r="Q53" s="4"/>
      <c r="R53" s="4"/>
    </row>
    <row r="54" spans="1:18" ht="15">
      <c r="A54" t="str">
        <f>'[15]Cumulative Stats'!A131</f>
        <v>Mickens</v>
      </c>
      <c r="B54" s="8" t="s">
        <v>117</v>
      </c>
      <c r="C54">
        <f>'[15]Cumulative Stats'!C131</f>
        <v>0</v>
      </c>
      <c r="D54">
        <f>'[15]Cumulative Stats'!D131</f>
        <v>0</v>
      </c>
      <c r="E54">
        <f>'[15]Cumulative Stats'!E131</f>
        <v>0</v>
      </c>
      <c r="F54" t="e">
        <f>'[15]Cumulative Stats'!F131</f>
        <v>#DIV/0!</v>
      </c>
      <c r="G54">
        <f>'[15]Cumulative Stats'!G131</f>
        <v>0</v>
      </c>
      <c r="H54">
        <f>'[15]Cumulative Stats'!H131</f>
        <v>0</v>
      </c>
      <c r="I54">
        <f>IF(C54&gt;=Passing!$C$1*1.25,1,IF(C54+D54=0,-1,0))</f>
        <v>-1</v>
      </c>
      <c r="J54" s="11">
        <f t="shared" si="1"/>
        <v>0</v>
      </c>
      <c r="K54" s="1"/>
      <c r="L54" s="4"/>
      <c r="M54" s="4"/>
      <c r="N54" s="4"/>
      <c r="O54" s="4"/>
      <c r="P54" s="9"/>
      <c r="Q54" s="4"/>
      <c r="R54" s="4"/>
    </row>
    <row r="55" spans="1:18" ht="15">
      <c r="B55" s="8"/>
      <c r="I55">
        <f>IF(C55&gt;=Passing!$C$1*1.25,1,IF(C55+D55=0,-1,0))</f>
        <v>-1</v>
      </c>
      <c r="J55" s="11">
        <f t="shared" si="1"/>
        <v>0</v>
      </c>
      <c r="K55" s="1"/>
      <c r="L55" s="4"/>
      <c r="M55" s="4"/>
      <c r="N55" s="4"/>
      <c r="O55" s="4"/>
      <c r="P55" s="9"/>
      <c r="Q55" s="4"/>
      <c r="R55" s="4"/>
    </row>
    <row r="56" spans="1:18" ht="15">
      <c r="B56" s="8"/>
      <c r="I56">
        <f>IF(C56&gt;=Passing!$C$1*1.25,1,IF(C56+D56=0,-1,0))</f>
        <v>-1</v>
      </c>
      <c r="J56" s="11">
        <f t="shared" si="1"/>
        <v>0</v>
      </c>
      <c r="K56" s="1"/>
      <c r="L56" s="4"/>
      <c r="M56" s="4"/>
      <c r="N56" s="4"/>
      <c r="O56" s="4"/>
      <c r="P56" s="9"/>
      <c r="Q56" s="4"/>
      <c r="R56" s="4"/>
    </row>
    <row r="57" spans="1:18" ht="15">
      <c r="B57" s="8"/>
      <c r="I57">
        <f>IF(C57&gt;=Passing!$C$1*1.25,1,IF(C57+D57=0,-1,0))</f>
        <v>-1</v>
      </c>
      <c r="J57" s="11">
        <f t="shared" si="1"/>
        <v>0</v>
      </c>
      <c r="K57" s="1"/>
      <c r="L57" s="4"/>
      <c r="M57" s="4"/>
      <c r="N57" s="4"/>
      <c r="O57" s="4"/>
      <c r="P57" s="9"/>
      <c r="Q57" s="4"/>
      <c r="R57" s="4"/>
    </row>
    <row r="58" spans="1:18"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2:J57">
    <sortCondition descending="1" ref="I2:I57"/>
    <sortCondition descending="1" ref="J2:J57"/>
    <sortCondition descending="1" ref="F2:F57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561975</xdr:colOff>
                    <xdr:row>9</xdr:row>
                    <xdr:rowOff>66675</xdr:rowOff>
                  </from>
                  <to>
                    <xdr:col>13</xdr:col>
                    <xdr:colOff>123825</xdr:colOff>
                    <xdr:row>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31"/>
  <sheetViews>
    <sheetView workbookViewId="0"/>
  </sheetViews>
  <sheetFormatPr defaultColWidth="8.85546875" defaultRowHeight="12.75"/>
  <cols>
    <col min="1" max="1" width="16" customWidth="1"/>
    <col min="2" max="8" width="5.140625" customWidth="1"/>
    <col min="9" max="9" width="9.140625" style="8" customWidth="1"/>
    <col min="10" max="10" width="15.28515625" style="8" bestFit="1" customWidth="1"/>
    <col min="11" max="13" width="9.140625" style="8" customWidth="1"/>
    <col min="14" max="14" width="9.140625" style="36" customWidth="1"/>
    <col min="15" max="18" width="9.140625" style="8" customWidth="1"/>
    <col min="19" max="19" width="13.42578125" style="8" bestFit="1" customWidth="1"/>
    <col min="20" max="21" width="9.140625" style="8" customWidth="1"/>
  </cols>
  <sheetData>
    <row r="1" spans="1:23" ht="15">
      <c r="A1" s="5" t="s">
        <v>77</v>
      </c>
      <c r="B1" s="4" t="s">
        <v>93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53</v>
      </c>
      <c r="H1" s="4"/>
      <c r="J1" s="5"/>
      <c r="K1" s="4"/>
      <c r="L1" s="4"/>
      <c r="M1" s="4"/>
      <c r="N1" s="9"/>
      <c r="O1" s="4"/>
      <c r="P1" s="4"/>
      <c r="R1" s="23"/>
    </row>
    <row r="2" spans="1:23" ht="15">
      <c r="A2" t="str">
        <f>'[4]Cumulative Stats'!A134</f>
        <v>Patterson</v>
      </c>
      <c r="B2" s="8" t="s">
        <v>107</v>
      </c>
      <c r="C2">
        <f>'[4]Cumulative Stats'!C134</f>
        <v>23</v>
      </c>
      <c r="D2">
        <f>'[4]Cumulative Stats'!D134</f>
        <v>764</v>
      </c>
      <c r="E2" s="6">
        <f>'[4]Cumulative Stats'!E134</f>
        <v>33.217391304347828</v>
      </c>
      <c r="F2">
        <f>'[4]Cumulative Stats'!F134</f>
        <v>91</v>
      </c>
      <c r="G2">
        <f>'[4]Cumulative Stats'!G134</f>
        <v>2</v>
      </c>
      <c r="H2">
        <f>IF(C2&gt;=Passing!$C$1*1.25,1,IF(C2=0,-1,0))</f>
        <v>1</v>
      </c>
      <c r="I2" s="11"/>
      <c r="J2" s="5"/>
      <c r="K2" s="4"/>
      <c r="R2" s="16"/>
      <c r="W2" s="1"/>
    </row>
    <row r="3" spans="1:23" ht="15">
      <c r="A3" t="str">
        <f>'[10]Cumulative Stats'!A134</f>
        <v>Harris</v>
      </c>
      <c r="B3" s="8" t="s">
        <v>112</v>
      </c>
      <c r="C3">
        <f>'[10]Cumulative Stats'!C134</f>
        <v>20</v>
      </c>
      <c r="D3">
        <f>'[10]Cumulative Stats'!D134</f>
        <v>494</v>
      </c>
      <c r="E3" s="6">
        <f>'[10]Cumulative Stats'!E134</f>
        <v>24.7</v>
      </c>
      <c r="F3">
        <f>'[10]Cumulative Stats'!F134</f>
        <v>35</v>
      </c>
      <c r="G3">
        <f>'[10]Cumulative Stats'!G134</f>
        <v>0</v>
      </c>
      <c r="H3">
        <f>IF(C3&gt;=Passing!$C$1*1.25,1,IF(C3=0,-1,0))</f>
        <v>1</v>
      </c>
      <c r="J3" s="5"/>
      <c r="K3" s="4"/>
      <c r="R3" s="16"/>
    </row>
    <row r="4" spans="1:23" ht="15">
      <c r="A4" t="str">
        <f>'[1]Cumulative Stats'!A134</f>
        <v>Cooper</v>
      </c>
      <c r="B4" s="8" t="s">
        <v>104</v>
      </c>
      <c r="C4">
        <f>'[1]Cumulative Stats'!C134</f>
        <v>28</v>
      </c>
      <c r="D4">
        <f>'[1]Cumulative Stats'!D134</f>
        <v>646</v>
      </c>
      <c r="E4" s="6">
        <f>'[1]Cumulative Stats'!E134</f>
        <v>23.071428571428573</v>
      </c>
      <c r="F4">
        <f>'[1]Cumulative Stats'!F134</f>
        <v>39</v>
      </c>
      <c r="G4">
        <f>'[1]Cumulative Stats'!G134</f>
        <v>0</v>
      </c>
      <c r="H4">
        <f>IF(C4&gt;=Passing!$C$1*1.25,1,IF(C4=0,-1,0))</f>
        <v>1</v>
      </c>
      <c r="J4" s="5"/>
      <c r="K4" s="4" t="s">
        <v>101</v>
      </c>
      <c r="R4" s="16"/>
    </row>
    <row r="5" spans="1:23" ht="15">
      <c r="A5" t="str">
        <f>'[9]Cumulative Stats'!A134</f>
        <v>Abdullah</v>
      </c>
      <c r="B5" s="8" t="s">
        <v>111</v>
      </c>
      <c r="C5">
        <f>'[9]Cumulative Stats'!C134</f>
        <v>23</v>
      </c>
      <c r="D5">
        <f>'[9]Cumulative Stats'!D134</f>
        <v>530</v>
      </c>
      <c r="E5" s="6">
        <f>'[9]Cumulative Stats'!E134</f>
        <v>23.043478260869566</v>
      </c>
      <c r="F5">
        <f>'[9]Cumulative Stats'!F134</f>
        <v>43</v>
      </c>
      <c r="G5">
        <f>'[9]Cumulative Stats'!G134</f>
        <v>0</v>
      </c>
      <c r="H5">
        <f>IF(C5&gt;=Passing!$C$1*1.25,1,IF(C5=0,-1,0))</f>
        <v>1</v>
      </c>
      <c r="J5" s="5"/>
      <c r="K5" s="4"/>
      <c r="R5" s="16"/>
    </row>
    <row r="6" spans="1:23" ht="15">
      <c r="A6" t="str">
        <f>'[16]Cumulative Stats'!A134</f>
        <v>S. Sims</v>
      </c>
      <c r="B6" s="8" t="s">
        <v>118</v>
      </c>
      <c r="C6">
        <f>'[16]Cumulative Stats'!C134</f>
        <v>35</v>
      </c>
      <c r="D6">
        <f>'[16]Cumulative Stats'!D134</f>
        <v>797</v>
      </c>
      <c r="E6" s="6">
        <f>'[16]Cumulative Stats'!E134</f>
        <v>22.771428571428572</v>
      </c>
      <c r="F6">
        <f>'[16]Cumulative Stats'!F134</f>
        <v>86</v>
      </c>
      <c r="G6">
        <f>'[16]Cumulative Stats'!G134</f>
        <v>1</v>
      </c>
      <c r="H6">
        <f>IF(C6&gt;=Passing!$C$1*1.25,1,IF(C6=0,-1,0))</f>
        <v>1</v>
      </c>
      <c r="J6" s="5"/>
      <c r="K6" s="4">
        <f>20/16</f>
        <v>1.25</v>
      </c>
      <c r="R6" s="16"/>
    </row>
    <row r="7" spans="1:23" ht="15">
      <c r="A7" t="str">
        <f>'[8]Cumulative Stats'!A134</f>
        <v>Natson</v>
      </c>
      <c r="B7" s="8" t="s">
        <v>139</v>
      </c>
      <c r="C7">
        <f>'[8]Cumulative Stats'!C134</f>
        <v>21</v>
      </c>
      <c r="D7">
        <f>'[8]Cumulative Stats'!D134</f>
        <v>473</v>
      </c>
      <c r="E7" s="6">
        <f>'[8]Cumulative Stats'!E134</f>
        <v>22.523809523809526</v>
      </c>
      <c r="F7">
        <f>'[8]Cumulative Stats'!F134</f>
        <v>31</v>
      </c>
      <c r="G7">
        <f>'[8]Cumulative Stats'!G134</f>
        <v>0</v>
      </c>
      <c r="H7">
        <f>IF(C7&gt;=Passing!$C$1*1.25,1,IF(C7=0,-1,0))</f>
        <v>1</v>
      </c>
      <c r="J7" s="5"/>
      <c r="K7" s="4"/>
      <c r="R7" s="16"/>
    </row>
    <row r="8" spans="1:23" ht="15">
      <c r="A8" t="str">
        <f>'[13]Cumulative Stats'!A134</f>
        <v>James</v>
      </c>
      <c r="B8" s="8" t="s">
        <v>115</v>
      </c>
      <c r="C8">
        <f>'[13]Cumulative Stats'!C134</f>
        <v>25</v>
      </c>
      <c r="D8">
        <f>'[13]Cumulative Stats'!D134</f>
        <v>510</v>
      </c>
      <c r="E8" s="6">
        <f>'[13]Cumulative Stats'!E134</f>
        <v>20.399999999999999</v>
      </c>
      <c r="F8">
        <f>'[13]Cumulative Stats'!F134</f>
        <v>77</v>
      </c>
      <c r="G8">
        <f>'[13]Cumulative Stats'!G134</f>
        <v>0</v>
      </c>
      <c r="H8">
        <f>IF(C8&gt;=Passing!$C$1*1.25,1,IF(C8=0,-1,0))</f>
        <v>1</v>
      </c>
      <c r="J8" s="5"/>
      <c r="K8" s="4"/>
      <c r="R8" s="16"/>
    </row>
    <row r="9" spans="1:23" ht="15">
      <c r="A9" t="str">
        <f>'[14]Cumulative Stats'!A134</f>
        <v>Lockett</v>
      </c>
      <c r="B9" s="8" t="s">
        <v>116</v>
      </c>
      <c r="C9">
        <f>'[14]Cumulative Stats'!C134</f>
        <v>20</v>
      </c>
      <c r="D9">
        <f>'[14]Cumulative Stats'!D134</f>
        <v>381</v>
      </c>
      <c r="E9" s="6">
        <f>'[14]Cumulative Stats'!E134</f>
        <v>19.05</v>
      </c>
      <c r="F9">
        <f>'[14]Cumulative Stats'!F134</f>
        <v>39</v>
      </c>
      <c r="G9">
        <f>'[14]Cumulative Stats'!G134</f>
        <v>0</v>
      </c>
      <c r="H9">
        <f>IF(C9&gt;=Passing!$C$1*1.25,1,IF(C9=0,-1,0))</f>
        <v>1</v>
      </c>
      <c r="J9" s="5"/>
      <c r="K9" s="4"/>
      <c r="R9" s="16"/>
    </row>
    <row r="10" spans="1:23" ht="15">
      <c r="A10" t="str">
        <f>'[15]Cumulative Stats'!A135</f>
        <v>Ogunbowale</v>
      </c>
      <c r="B10" s="8" t="s">
        <v>117</v>
      </c>
      <c r="C10">
        <f>'[15]Cumulative Stats'!C135</f>
        <v>24</v>
      </c>
      <c r="D10">
        <f>'[15]Cumulative Stats'!D135</f>
        <v>398</v>
      </c>
      <c r="E10" s="6">
        <f>'[15]Cumulative Stats'!E135</f>
        <v>16.583333333333332</v>
      </c>
      <c r="F10">
        <f>'[15]Cumulative Stats'!F135</f>
        <v>41</v>
      </c>
      <c r="G10">
        <f>'[15]Cumulative Stats'!G135</f>
        <v>0</v>
      </c>
      <c r="H10">
        <f>IF(C10&gt;=Passing!$C$1*1.25,1,IF(C10=0,-1,0))</f>
        <v>1</v>
      </c>
      <c r="J10" s="5"/>
      <c r="K10" s="4"/>
      <c r="R10" s="16"/>
    </row>
    <row r="11" spans="1:23" ht="15">
      <c r="A11" t="str">
        <f>'[11]Cumulative Stats'!A135</f>
        <v>Ballentine</v>
      </c>
      <c r="B11" s="8" t="s">
        <v>113</v>
      </c>
      <c r="C11">
        <f>'[11]Cumulative Stats'!C135</f>
        <v>7</v>
      </c>
      <c r="D11">
        <f>'[11]Cumulative Stats'!D135</f>
        <v>233</v>
      </c>
      <c r="E11" s="6">
        <f>'[11]Cumulative Stats'!E135</f>
        <v>33.285714285714285</v>
      </c>
      <c r="F11">
        <f>'[11]Cumulative Stats'!F135</f>
        <v>63</v>
      </c>
      <c r="G11">
        <f>'[11]Cumulative Stats'!G135</f>
        <v>0</v>
      </c>
      <c r="H11">
        <f>IF(C11&gt;=Passing!$C$1*1.25,1,IF(C11=0,-1,0))</f>
        <v>0</v>
      </c>
      <c r="J11" s="5"/>
      <c r="K11" s="4"/>
      <c r="R11" s="16"/>
    </row>
    <row r="12" spans="1:23">
      <c r="A12" t="str">
        <f>'[8]Cumulative Stats'!A136</f>
        <v>Webster</v>
      </c>
      <c r="B12" s="8" t="s">
        <v>139</v>
      </c>
      <c r="C12">
        <f>'[8]Cumulative Stats'!C136</f>
        <v>9</v>
      </c>
      <c r="D12">
        <f>'[8]Cumulative Stats'!D136</f>
        <v>284</v>
      </c>
      <c r="E12" s="6">
        <f>'[8]Cumulative Stats'!E136</f>
        <v>31.555555555555557</v>
      </c>
      <c r="F12">
        <f>'[8]Cumulative Stats'!F136</f>
        <v>35</v>
      </c>
      <c r="G12">
        <f>'[8]Cumulative Stats'!G136</f>
        <v>0</v>
      </c>
      <c r="H12">
        <f>IF(C12&gt;=Passing!$C$1*1.25,1,IF(C12=0,-1,0))</f>
        <v>0</v>
      </c>
      <c r="J12" s="5"/>
      <c r="K12" s="4"/>
    </row>
    <row r="13" spans="1:23">
      <c r="A13" t="str">
        <f>'[6]Cumulative Stats'!A134</f>
        <v>Agnew</v>
      </c>
      <c r="B13" s="8" t="s">
        <v>109</v>
      </c>
      <c r="C13">
        <f>'[6]Cumulative Stats'!C134</f>
        <v>17</v>
      </c>
      <c r="D13">
        <f>'[6]Cumulative Stats'!D134</f>
        <v>496</v>
      </c>
      <c r="E13" s="6">
        <f>'[6]Cumulative Stats'!E134</f>
        <v>29.176470588235293</v>
      </c>
      <c r="F13">
        <f>'[6]Cumulative Stats'!F134</f>
        <v>97</v>
      </c>
      <c r="G13">
        <f>'[6]Cumulative Stats'!G134</f>
        <v>2</v>
      </c>
      <c r="H13">
        <f>IF(C13&gt;=Passing!$C$1*1.25,1,IF(C13=0,-1,0))</f>
        <v>0</v>
      </c>
      <c r="J13" s="5"/>
      <c r="K13" s="4"/>
    </row>
    <row r="14" spans="1:23">
      <c r="A14" t="str">
        <f>'[12]Cumulative Stats'!A134</f>
        <v>Sanders</v>
      </c>
      <c r="B14" s="8" t="s">
        <v>114</v>
      </c>
      <c r="C14">
        <f>'[12]Cumulative Stats'!C134</f>
        <v>10</v>
      </c>
      <c r="D14">
        <f>'[12]Cumulative Stats'!D134</f>
        <v>285</v>
      </c>
      <c r="E14" s="6">
        <f>'[12]Cumulative Stats'!E134</f>
        <v>28.5</v>
      </c>
      <c r="F14">
        <f>'[12]Cumulative Stats'!F134</f>
        <v>56</v>
      </c>
      <c r="G14">
        <f>'[12]Cumulative Stats'!G134</f>
        <v>0</v>
      </c>
      <c r="H14">
        <f>IF(C14&gt;=Passing!$C$1*1.25,1,IF(C14=0,-1,0))</f>
        <v>0</v>
      </c>
      <c r="J14" s="5"/>
      <c r="K14" s="4"/>
    </row>
    <row r="15" spans="1:23">
      <c r="A15" t="str">
        <f>'[6]Cumulative Stats'!A137</f>
        <v>Lacy</v>
      </c>
      <c r="B15" s="8" t="s">
        <v>109</v>
      </c>
      <c r="C15">
        <f>'[6]Cumulative Stats'!C137</f>
        <v>3</v>
      </c>
      <c r="D15">
        <f>'[6]Cumulative Stats'!D137</f>
        <v>85</v>
      </c>
      <c r="E15" s="6">
        <f>'[6]Cumulative Stats'!E137</f>
        <v>28.333333333333332</v>
      </c>
      <c r="F15">
        <f>'[6]Cumulative Stats'!F137</f>
        <v>41</v>
      </c>
      <c r="G15">
        <f>'[6]Cumulative Stats'!G137</f>
        <v>0</v>
      </c>
      <c r="H15">
        <f>IF(C15&gt;=Passing!$C$1*1.25,1,IF(C15=0,-1,0))</f>
        <v>0</v>
      </c>
      <c r="J15" s="5"/>
      <c r="K15" s="4"/>
    </row>
    <row r="16" spans="1:23">
      <c r="A16" t="str">
        <f>'[11]Cumulative Stats'!A138</f>
        <v>Peppers</v>
      </c>
      <c r="B16" s="8" t="s">
        <v>113</v>
      </c>
      <c r="C16">
        <f>'[11]Cumulative Stats'!C138</f>
        <v>1</v>
      </c>
      <c r="D16">
        <f>'[11]Cumulative Stats'!D138</f>
        <v>28</v>
      </c>
      <c r="E16" s="6">
        <f>'[11]Cumulative Stats'!E138</f>
        <v>28</v>
      </c>
      <c r="F16">
        <f>'[11]Cumulative Stats'!F138</f>
        <v>28</v>
      </c>
      <c r="G16">
        <f>'[11]Cumulative Stats'!G138</f>
        <v>0</v>
      </c>
      <c r="H16">
        <f>IF(C16&gt;=Passing!$C$1*1.25,1,IF(C16=0,-1,0))</f>
        <v>0</v>
      </c>
      <c r="J16" s="5"/>
      <c r="K16" s="4"/>
    </row>
    <row r="17" spans="1:11">
      <c r="A17" t="str">
        <f>'[11]Cumulative Stats'!A136</f>
        <v>D. Slayton</v>
      </c>
      <c r="B17" s="8" t="s">
        <v>113</v>
      </c>
      <c r="C17">
        <f>'[11]Cumulative Stats'!C136</f>
        <v>3</v>
      </c>
      <c r="D17">
        <f>'[11]Cumulative Stats'!D136</f>
        <v>80</v>
      </c>
      <c r="E17" s="6">
        <f>'[11]Cumulative Stats'!E136</f>
        <v>26.666666666666668</v>
      </c>
      <c r="F17">
        <f>'[11]Cumulative Stats'!F136</f>
        <v>30</v>
      </c>
      <c r="G17">
        <f>'[11]Cumulative Stats'!G136</f>
        <v>0</v>
      </c>
      <c r="H17">
        <f>IF(C17&gt;=Passing!$C$1*1.25,1,IF(C17=0,-1,0))</f>
        <v>0</v>
      </c>
      <c r="J17" s="5"/>
      <c r="K17" s="4"/>
    </row>
    <row r="18" spans="1:11">
      <c r="A18" t="str">
        <f>'[5]Cumulative Stats'!A135</f>
        <v>C. Wilson</v>
      </c>
      <c r="B18" s="8" t="s">
        <v>108</v>
      </c>
      <c r="C18">
        <f>'[5]Cumulative Stats'!C135</f>
        <v>4</v>
      </c>
      <c r="D18">
        <f>'[5]Cumulative Stats'!D135</f>
        <v>105</v>
      </c>
      <c r="E18" s="6">
        <f>'[5]Cumulative Stats'!E135</f>
        <v>26.25</v>
      </c>
      <c r="F18">
        <f>'[5]Cumulative Stats'!F135</f>
        <v>33</v>
      </c>
      <c r="G18">
        <f>'[5]Cumulative Stats'!G135</f>
        <v>0</v>
      </c>
      <c r="H18">
        <f>IF(C18&gt;=Passing!$C$1*1.25,1,IF(C18=0,-1,0))</f>
        <v>0</v>
      </c>
      <c r="J18" s="5"/>
      <c r="K18" s="4"/>
    </row>
    <row r="19" spans="1:11">
      <c r="A19" t="str">
        <f>'[2]Cumulative Stats'!A134</f>
        <v>Barner</v>
      </c>
      <c r="B19" s="8" t="s">
        <v>105</v>
      </c>
      <c r="C19">
        <f>'[2]Cumulative Stats'!C134</f>
        <v>13</v>
      </c>
      <c r="D19">
        <f>'[2]Cumulative Stats'!D134</f>
        <v>326</v>
      </c>
      <c r="E19" s="6">
        <f>'[2]Cumulative Stats'!E134</f>
        <v>25.076923076923077</v>
      </c>
      <c r="F19">
        <f>'[2]Cumulative Stats'!F134</f>
        <v>49</v>
      </c>
      <c r="G19">
        <f>'[2]Cumulative Stats'!G134</f>
        <v>0</v>
      </c>
      <c r="H19">
        <f>IF(C19&gt;=Passing!$C$1*1.25,1,IF(C19=0,-1,0))</f>
        <v>0</v>
      </c>
      <c r="J19" s="5"/>
      <c r="K19" s="4"/>
    </row>
    <row r="20" spans="1:11">
      <c r="A20" t="str">
        <f>'[3]Cumulative Stats'!A137</f>
        <v>Dortch</v>
      </c>
      <c r="B20" s="8" t="s">
        <v>106</v>
      </c>
      <c r="C20">
        <f>'[3]Cumulative Stats'!C137</f>
        <v>3</v>
      </c>
      <c r="D20">
        <f>'[3]Cumulative Stats'!D137</f>
        <v>75</v>
      </c>
      <c r="E20" s="6">
        <f>'[3]Cumulative Stats'!E137</f>
        <v>25</v>
      </c>
      <c r="F20">
        <f>'[3]Cumulative Stats'!F137</f>
        <v>33</v>
      </c>
      <c r="G20">
        <f>'[3]Cumulative Stats'!G137</f>
        <v>0</v>
      </c>
      <c r="H20">
        <f>IF(C20&gt;=Passing!$C$1*1.25,1,IF(C20=0,-1,0))</f>
        <v>0</v>
      </c>
      <c r="J20" s="5"/>
      <c r="K20" s="4"/>
    </row>
    <row r="21" spans="1:11">
      <c r="A21" t="str">
        <f>'[2]Cumulative Stats'!A136</f>
        <v>I. Smith</v>
      </c>
      <c r="B21" s="8" t="s">
        <v>105</v>
      </c>
      <c r="C21">
        <f>'[2]Cumulative Stats'!C136</f>
        <v>5</v>
      </c>
      <c r="D21">
        <f>'[2]Cumulative Stats'!D136</f>
        <v>123</v>
      </c>
      <c r="E21" s="6">
        <f>'[2]Cumulative Stats'!E136</f>
        <v>24.6</v>
      </c>
      <c r="F21">
        <f>'[2]Cumulative Stats'!F136</f>
        <v>30</v>
      </c>
      <c r="G21">
        <f>'[2]Cumulative Stats'!G136</f>
        <v>0</v>
      </c>
      <c r="H21">
        <f>IF(C21&gt;=Passing!$C$1*1.25,1,IF(C21=0,-1,0))</f>
        <v>0</v>
      </c>
      <c r="J21" s="5"/>
      <c r="K21" s="4"/>
    </row>
    <row r="22" spans="1:11">
      <c r="A22" t="str">
        <f>'[12]Cumulative Stats'!A136</f>
        <v>Clement</v>
      </c>
      <c r="B22" s="8" t="s">
        <v>114</v>
      </c>
      <c r="C22">
        <f>'[12]Cumulative Stats'!C136</f>
        <v>3</v>
      </c>
      <c r="D22">
        <f>'[12]Cumulative Stats'!D136</f>
        <v>70</v>
      </c>
      <c r="E22" s="6">
        <f>'[12]Cumulative Stats'!E136</f>
        <v>23.333333333333332</v>
      </c>
      <c r="F22">
        <f>'[12]Cumulative Stats'!F136</f>
        <v>26</v>
      </c>
      <c r="G22">
        <f>'[12]Cumulative Stats'!G136</f>
        <v>0</v>
      </c>
      <c r="H22">
        <f>IF(C22&gt;=Passing!$C$1*1.25,1,IF(C22=0,-1,0))</f>
        <v>0</v>
      </c>
      <c r="J22" s="5"/>
      <c r="K22" s="4"/>
    </row>
    <row r="23" spans="1:11">
      <c r="A23" t="str">
        <f>'[6]Cumulative Stats'!A138</f>
        <v>McKissic</v>
      </c>
      <c r="B23" s="8" t="s">
        <v>109</v>
      </c>
      <c r="C23">
        <f>'[6]Cumulative Stats'!C138</f>
        <v>2</v>
      </c>
      <c r="D23">
        <f>'[6]Cumulative Stats'!D138</f>
        <v>45</v>
      </c>
      <c r="E23" s="6">
        <f>'[6]Cumulative Stats'!E138</f>
        <v>22.5</v>
      </c>
      <c r="F23">
        <f>'[6]Cumulative Stats'!F138</f>
        <v>30</v>
      </c>
      <c r="G23">
        <f>'[6]Cumulative Stats'!G138</f>
        <v>0</v>
      </c>
      <c r="H23">
        <f>IF(C23&gt;=Passing!$C$1*1.25,1,IF(C23=0,-1,0))</f>
        <v>0</v>
      </c>
      <c r="J23" s="5"/>
      <c r="K23" s="4"/>
    </row>
    <row r="24" spans="1:11">
      <c r="A24" t="str">
        <f>'[14]Cumulative Stats'!A135</f>
        <v>Homer</v>
      </c>
      <c r="B24" s="8" t="s">
        <v>116</v>
      </c>
      <c r="C24">
        <f>'[14]Cumulative Stats'!C135</f>
        <v>6</v>
      </c>
      <c r="D24">
        <f>'[14]Cumulative Stats'!D135</f>
        <v>135</v>
      </c>
      <c r="E24" s="6">
        <f>'[14]Cumulative Stats'!E135</f>
        <v>22.5</v>
      </c>
      <c r="F24">
        <f>'[14]Cumulative Stats'!F135</f>
        <v>26</v>
      </c>
      <c r="G24">
        <f>'[14]Cumulative Stats'!G135</f>
        <v>0</v>
      </c>
      <c r="H24">
        <f>IF(C24&gt;=Passing!$C$1*1.25,1,IF(C24=0,-1,0))</f>
        <v>0</v>
      </c>
      <c r="J24" s="5"/>
      <c r="K24" s="4"/>
    </row>
    <row r="25" spans="1:11">
      <c r="A25" t="str">
        <f>'[3]Cumulative Stats'!A138</f>
        <v>Zylstra</v>
      </c>
      <c r="B25" s="8" t="s">
        <v>106</v>
      </c>
      <c r="C25">
        <f>'[3]Cumulative Stats'!C138</f>
        <v>3</v>
      </c>
      <c r="D25">
        <f>'[3]Cumulative Stats'!D138</f>
        <v>64</v>
      </c>
      <c r="E25" s="6">
        <f>'[3]Cumulative Stats'!E138</f>
        <v>21.333333333333332</v>
      </c>
      <c r="F25">
        <f>'[3]Cumulative Stats'!F138</f>
        <v>26</v>
      </c>
      <c r="G25">
        <f>'[3]Cumulative Stats'!G138</f>
        <v>0</v>
      </c>
      <c r="H25">
        <f>IF(C25&gt;=Passing!$C$1*1.25,1,IF(C25=0,-1,0))</f>
        <v>0</v>
      </c>
      <c r="J25" s="5"/>
      <c r="K25" s="4"/>
    </row>
    <row r="26" spans="1:11">
      <c r="A26" t="str">
        <f>'[11]Cumulative Stats'!A137</f>
        <v>Scott</v>
      </c>
      <c r="B26" s="8" t="s">
        <v>113</v>
      </c>
      <c r="C26">
        <f>'[11]Cumulative Stats'!C137</f>
        <v>3</v>
      </c>
      <c r="D26">
        <f>'[11]Cumulative Stats'!D137</f>
        <v>63</v>
      </c>
      <c r="E26" s="6">
        <f>'[11]Cumulative Stats'!E137</f>
        <v>21</v>
      </c>
      <c r="F26">
        <f>'[11]Cumulative Stats'!F137</f>
        <v>35</v>
      </c>
      <c r="G26">
        <f>'[11]Cumulative Stats'!G137</f>
        <v>0</v>
      </c>
      <c r="H26">
        <f>IF(C26&gt;=Passing!$C$1*1.25,1,IF(C26=0,-1,0))</f>
        <v>0</v>
      </c>
      <c r="J26" s="5"/>
      <c r="K26" s="4"/>
    </row>
    <row r="27" spans="1:11">
      <c r="A27" t="str">
        <f>'[3]Cumulative Stats'!A136</f>
        <v>Bonnafon</v>
      </c>
      <c r="B27" s="8" t="s">
        <v>106</v>
      </c>
      <c r="C27">
        <f>'[3]Cumulative Stats'!C136</f>
        <v>11</v>
      </c>
      <c r="D27">
        <f>'[3]Cumulative Stats'!D136</f>
        <v>226</v>
      </c>
      <c r="E27" s="6">
        <f>'[3]Cumulative Stats'!E136</f>
        <v>20.545454545454547</v>
      </c>
      <c r="F27">
        <f>'[3]Cumulative Stats'!F136</f>
        <v>43</v>
      </c>
      <c r="G27">
        <f>'[3]Cumulative Stats'!G136</f>
        <v>0</v>
      </c>
      <c r="H27">
        <f>IF(C27&gt;=Passing!$C$1*1.25,1,IF(C27=0,-1,0))</f>
        <v>0</v>
      </c>
      <c r="J27" s="5"/>
      <c r="K27" s="4"/>
    </row>
    <row r="28" spans="1:11">
      <c r="A28" t="str">
        <f>'[7]Cumulative Stats'!A136</f>
        <v>Ervin</v>
      </c>
      <c r="B28" s="8" t="s">
        <v>110</v>
      </c>
      <c r="C28">
        <f>'[7]Cumulative Stats'!C136</f>
        <v>4</v>
      </c>
      <c r="D28">
        <f>'[7]Cumulative Stats'!D136</f>
        <v>82</v>
      </c>
      <c r="E28" s="6">
        <f>'[7]Cumulative Stats'!E136</f>
        <v>20.5</v>
      </c>
      <c r="F28">
        <f>'[7]Cumulative Stats'!F136</f>
        <v>52</v>
      </c>
      <c r="G28">
        <f>'[7]Cumulative Stats'!G136</f>
        <v>0</v>
      </c>
      <c r="H28">
        <f>IF(C28&gt;=Passing!$C$1*1.25,1,IF(C28=0,-1,0))</f>
        <v>0</v>
      </c>
      <c r="J28" s="5"/>
      <c r="K28" s="4"/>
    </row>
    <row r="29" spans="1:11">
      <c r="A29" t="str">
        <f>'[8]Cumulative Stats'!A135</f>
        <v>Henderson</v>
      </c>
      <c r="B29" s="8" t="s">
        <v>139</v>
      </c>
      <c r="C29">
        <f>'[8]Cumulative Stats'!C135</f>
        <v>6</v>
      </c>
      <c r="D29">
        <f>'[8]Cumulative Stats'!D135</f>
        <v>123</v>
      </c>
      <c r="E29" s="6">
        <f>'[8]Cumulative Stats'!E135</f>
        <v>20.5</v>
      </c>
      <c r="F29">
        <f>'[8]Cumulative Stats'!F135</f>
        <v>27</v>
      </c>
      <c r="G29">
        <f>'[8]Cumulative Stats'!G135</f>
        <v>0</v>
      </c>
      <c r="H29">
        <f>IF(C29&gt;=Passing!$C$1*1.25,1,IF(C29=0,-1,0))</f>
        <v>0</v>
      </c>
      <c r="J29" s="5"/>
      <c r="K29" s="4"/>
    </row>
    <row r="30" spans="1:11">
      <c r="A30" t="str">
        <f>'[15]Cumulative Stats'!A134</f>
        <v>Logan</v>
      </c>
      <c r="B30" s="8" t="s">
        <v>117</v>
      </c>
      <c r="C30">
        <f>'[15]Cumulative Stats'!C134</f>
        <v>13</v>
      </c>
      <c r="D30">
        <f>'[15]Cumulative Stats'!D134</f>
        <v>259</v>
      </c>
      <c r="E30" s="6">
        <f>'[15]Cumulative Stats'!E134</f>
        <v>19.923076923076923</v>
      </c>
      <c r="F30">
        <f>'[15]Cumulative Stats'!F134</f>
        <v>33</v>
      </c>
      <c r="G30">
        <f>'[15]Cumulative Stats'!G134</f>
        <v>0</v>
      </c>
      <c r="H30">
        <f>IF(C30&gt;=Passing!$C$1*1.25,1,IF(C30=0,-1,0))</f>
        <v>0</v>
      </c>
      <c r="J30" s="5"/>
      <c r="K30" s="4"/>
    </row>
    <row r="31" spans="1:11">
      <c r="A31" t="str">
        <f>'[11]Cumulative Stats'!A134</f>
        <v>Latimer</v>
      </c>
      <c r="B31" s="8" t="s">
        <v>113</v>
      </c>
      <c r="C31">
        <f>'[11]Cumulative Stats'!C134</f>
        <v>13</v>
      </c>
      <c r="D31">
        <f>'[11]Cumulative Stats'!D134</f>
        <v>258</v>
      </c>
      <c r="E31" s="6">
        <f>'[11]Cumulative Stats'!E134</f>
        <v>19.846153846153847</v>
      </c>
      <c r="F31">
        <f>'[11]Cumulative Stats'!F134</f>
        <v>32</v>
      </c>
      <c r="G31">
        <f>'[11]Cumulative Stats'!G134</f>
        <v>0</v>
      </c>
      <c r="H31">
        <f>IF(C31&gt;=Passing!$C$1*1.25,1,IF(C31=0,-1,0))</f>
        <v>0</v>
      </c>
      <c r="J31" s="5"/>
      <c r="K31" s="4"/>
    </row>
    <row r="32" spans="1:11">
      <c r="A32" t="str">
        <f>'[6]Cumulative Stats'!A135</f>
        <v>T. Johnson</v>
      </c>
      <c r="B32" s="8" t="s">
        <v>109</v>
      </c>
      <c r="C32">
        <f>'[6]Cumulative Stats'!C135</f>
        <v>6</v>
      </c>
      <c r="D32">
        <f>'[6]Cumulative Stats'!D135</f>
        <v>114</v>
      </c>
      <c r="E32" s="6">
        <f>'[6]Cumulative Stats'!E135</f>
        <v>19</v>
      </c>
      <c r="F32">
        <f>'[6]Cumulative Stats'!F135</f>
        <v>27</v>
      </c>
      <c r="G32">
        <f>'[6]Cumulative Stats'!G135</f>
        <v>0</v>
      </c>
      <c r="H32">
        <f>IF(C32&gt;=Passing!$C$1*1.25,1,IF(C32=0,-1,0))</f>
        <v>0</v>
      </c>
      <c r="J32" s="5"/>
      <c r="K32" s="4"/>
    </row>
    <row r="33" spans="1:11">
      <c r="A33" t="str">
        <f>'[1]Cumulative Stats'!A136</f>
        <v>Byrd</v>
      </c>
      <c r="B33" s="8" t="s">
        <v>104</v>
      </c>
      <c r="C33">
        <f>'[1]Cumulative Stats'!C136</f>
        <v>7</v>
      </c>
      <c r="D33">
        <f>'[1]Cumulative Stats'!D136</f>
        <v>133</v>
      </c>
      <c r="E33" s="6">
        <f>'[1]Cumulative Stats'!E136</f>
        <v>19</v>
      </c>
      <c r="F33">
        <f>'[1]Cumulative Stats'!F136</f>
        <v>31</v>
      </c>
      <c r="G33">
        <f>'[1]Cumulative Stats'!G136</f>
        <v>0</v>
      </c>
      <c r="H33">
        <f>IF(C33&gt;=Passing!$C$1*1.25,1,IF(C33=0,-1,0))</f>
        <v>0</v>
      </c>
      <c r="J33" s="5"/>
      <c r="K33" s="4"/>
    </row>
    <row r="34" spans="1:11">
      <c r="A34" t="str">
        <f>'[7]Cumulative Stats'!A134</f>
        <v>T. Smith</v>
      </c>
      <c r="B34" s="8" t="s">
        <v>110</v>
      </c>
      <c r="C34">
        <f>'[7]Cumulative Stats'!C134</f>
        <v>9</v>
      </c>
      <c r="D34">
        <f>'[7]Cumulative Stats'!D134</f>
        <v>166</v>
      </c>
      <c r="E34" s="6">
        <f>'[7]Cumulative Stats'!E134</f>
        <v>18.444444444444443</v>
      </c>
      <c r="F34">
        <f>'[7]Cumulative Stats'!F134</f>
        <v>27</v>
      </c>
      <c r="G34">
        <f>'[7]Cumulative Stats'!G134</f>
        <v>0</v>
      </c>
      <c r="H34">
        <f>IF(C34&gt;=Passing!$C$1*1.25,1,IF(C34=0,-1,0))</f>
        <v>0</v>
      </c>
      <c r="J34" s="5"/>
      <c r="K34" s="4"/>
    </row>
    <row r="35" spans="1:11">
      <c r="A35" t="str">
        <f>'[7]Cumulative Stats'!A135</f>
        <v>Shepherd</v>
      </c>
      <c r="B35" s="8" t="s">
        <v>110</v>
      </c>
      <c r="C35">
        <f>'[7]Cumulative Stats'!C135</f>
        <v>8</v>
      </c>
      <c r="D35">
        <f>'[7]Cumulative Stats'!D135</f>
        <v>145</v>
      </c>
      <c r="E35" s="6">
        <f>'[7]Cumulative Stats'!E135</f>
        <v>18.125</v>
      </c>
      <c r="F35">
        <f>'[7]Cumulative Stats'!F135</f>
        <v>23</v>
      </c>
      <c r="G35">
        <f>'[7]Cumulative Stats'!G135</f>
        <v>0</v>
      </c>
      <c r="H35">
        <f>IF(C35&gt;=Passing!$C$1*1.25,1,IF(C35=0,-1,0))</f>
        <v>0</v>
      </c>
      <c r="J35" s="5"/>
      <c r="K35" s="4"/>
    </row>
    <row r="36" spans="1:11">
      <c r="A36" t="str">
        <f>'[2]Cumulative Stats'!A135</f>
        <v>Sheffield</v>
      </c>
      <c r="B36" s="8" t="s">
        <v>105</v>
      </c>
      <c r="C36">
        <f>'[2]Cumulative Stats'!C135</f>
        <v>9</v>
      </c>
      <c r="D36">
        <f>'[2]Cumulative Stats'!D135</f>
        <v>163</v>
      </c>
      <c r="E36" s="6">
        <f>'[2]Cumulative Stats'!E135</f>
        <v>18.111111111111111</v>
      </c>
      <c r="F36">
        <f>'[2]Cumulative Stats'!F135</f>
        <v>38</v>
      </c>
      <c r="G36">
        <f>'[2]Cumulative Stats'!G135</f>
        <v>0</v>
      </c>
      <c r="H36">
        <f>IF(C36&gt;=Passing!$C$1*1.25,1,IF(C36=0,-1,0))</f>
        <v>0</v>
      </c>
      <c r="J36" s="5"/>
      <c r="K36" s="4"/>
    </row>
    <row r="37" spans="1:11">
      <c r="A37" t="str">
        <f>'[3]Cumulative Stats'!A135</f>
        <v>McCloud</v>
      </c>
      <c r="B37" s="8" t="s">
        <v>106</v>
      </c>
      <c r="C37">
        <f>'[3]Cumulative Stats'!C135</f>
        <v>6</v>
      </c>
      <c r="D37">
        <f>'[3]Cumulative Stats'!D135</f>
        <v>107</v>
      </c>
      <c r="E37" s="6">
        <f>'[3]Cumulative Stats'!E135</f>
        <v>17.833333333333332</v>
      </c>
      <c r="F37">
        <f>'[3]Cumulative Stats'!F135</f>
        <v>24</v>
      </c>
      <c r="G37">
        <f>'[3]Cumulative Stats'!G135</f>
        <v>0</v>
      </c>
      <c r="H37">
        <f>IF(C37&gt;=Passing!$C$1*1.25,1,IF(C37=0,-1,0))</f>
        <v>0</v>
      </c>
      <c r="J37" s="5"/>
      <c r="K37" s="4"/>
    </row>
    <row r="38" spans="1:11">
      <c r="A38" t="str">
        <f>'[5]Cumulative Stats'!A137</f>
        <v>Schultz</v>
      </c>
      <c r="B38" s="8" t="s">
        <v>108</v>
      </c>
      <c r="C38">
        <f>'[5]Cumulative Stats'!C137</f>
        <v>2</v>
      </c>
      <c r="D38">
        <f>'[5]Cumulative Stats'!D137</f>
        <v>35</v>
      </c>
      <c r="E38" s="6">
        <f>'[5]Cumulative Stats'!E137</f>
        <v>17.5</v>
      </c>
      <c r="F38">
        <f>'[5]Cumulative Stats'!F137</f>
        <v>25</v>
      </c>
      <c r="G38">
        <f>'[5]Cumulative Stats'!G137</f>
        <v>0</v>
      </c>
      <c r="H38">
        <f>IF(C38&gt;=Passing!$C$1*1.25,1,IF(C38=0,-1,0))</f>
        <v>0</v>
      </c>
      <c r="J38" s="5"/>
      <c r="K38" s="4"/>
    </row>
    <row r="39" spans="1:11">
      <c r="A39" t="str">
        <f>'[7]Cumulative Stats'!A138</f>
        <v>J. Williams</v>
      </c>
      <c r="B39" s="8" t="s">
        <v>110</v>
      </c>
      <c r="C39">
        <f>'[7]Cumulative Stats'!C138</f>
        <v>1</v>
      </c>
      <c r="D39">
        <f>'[7]Cumulative Stats'!D138</f>
        <v>16</v>
      </c>
      <c r="E39" s="6">
        <f>'[7]Cumulative Stats'!E138</f>
        <v>16</v>
      </c>
      <c r="F39">
        <f>'[7]Cumulative Stats'!F138</f>
        <v>16</v>
      </c>
      <c r="G39">
        <f>'[7]Cumulative Stats'!G138</f>
        <v>0</v>
      </c>
      <c r="H39">
        <f>IF(C39&gt;=Passing!$C$1*1.25,1,IF(C39=0,-1,0))</f>
        <v>0</v>
      </c>
      <c r="J39" s="5"/>
      <c r="K39" s="4"/>
    </row>
    <row r="40" spans="1:11">
      <c r="A40" t="str">
        <f>'[5]Cumulative Stats'!A134</f>
        <v>Pollard</v>
      </c>
      <c r="B40" s="8" t="s">
        <v>108</v>
      </c>
      <c r="C40">
        <f>'[5]Cumulative Stats'!C134</f>
        <v>8</v>
      </c>
      <c r="D40">
        <f>'[5]Cumulative Stats'!D134</f>
        <v>128</v>
      </c>
      <c r="E40" s="6">
        <f>'[5]Cumulative Stats'!E134</f>
        <v>16</v>
      </c>
      <c r="F40">
        <f>'[5]Cumulative Stats'!F134</f>
        <v>30</v>
      </c>
      <c r="G40">
        <f>'[5]Cumulative Stats'!G134</f>
        <v>0</v>
      </c>
      <c r="H40">
        <f>IF(C40&gt;=Passing!$C$1*1.25,1,IF(C40=0,-1,0))</f>
        <v>0</v>
      </c>
      <c r="J40" s="5"/>
      <c r="K40" s="4"/>
    </row>
    <row r="41" spans="1:11">
      <c r="A41" t="str">
        <f>'[7]Cumulative Stats'!A137</f>
        <v>Sullivan</v>
      </c>
      <c r="B41" s="8" t="s">
        <v>110</v>
      </c>
      <c r="C41">
        <f>'[7]Cumulative Stats'!C137</f>
        <v>9</v>
      </c>
      <c r="D41">
        <f>'[7]Cumulative Stats'!D137</f>
        <v>138</v>
      </c>
      <c r="E41" s="6">
        <f>'[7]Cumulative Stats'!E137</f>
        <v>15.333333333333334</v>
      </c>
      <c r="F41">
        <f>'[7]Cumulative Stats'!F137</f>
        <v>23</v>
      </c>
      <c r="G41">
        <f>'[7]Cumulative Stats'!G137</f>
        <v>0</v>
      </c>
      <c r="H41">
        <f>IF(C41&gt;=Passing!$C$1*1.25,1,IF(C41=0,-1,0))</f>
        <v>0</v>
      </c>
      <c r="J41" s="5"/>
      <c r="K41" s="4"/>
    </row>
    <row r="42" spans="1:11">
      <c r="A42" t="str">
        <f>'[1]Cumulative Stats'!A137</f>
        <v>D. Johnson</v>
      </c>
      <c r="B42" s="8" t="s">
        <v>104</v>
      </c>
      <c r="C42">
        <f>'[1]Cumulative Stats'!C137</f>
        <v>1</v>
      </c>
      <c r="D42">
        <f>'[1]Cumulative Stats'!D137</f>
        <v>15</v>
      </c>
      <c r="E42" s="6">
        <f>'[1]Cumulative Stats'!E137</f>
        <v>15</v>
      </c>
      <c r="F42">
        <f>'[1]Cumulative Stats'!F137</f>
        <v>15</v>
      </c>
      <c r="G42">
        <f>'[1]Cumulative Stats'!G137</f>
        <v>0</v>
      </c>
      <c r="H42">
        <f>IF(C42&gt;=Passing!$C$1*1.25,1,IF(C42=0,-1,0))</f>
        <v>0</v>
      </c>
      <c r="J42" s="5"/>
      <c r="K42" s="4"/>
    </row>
    <row r="43" spans="1:11">
      <c r="A43" t="str">
        <f>'[1]Cumulative Stats'!A138</f>
        <v>Sherfield</v>
      </c>
      <c r="B43" s="8" t="s">
        <v>104</v>
      </c>
      <c r="C43">
        <f>'[1]Cumulative Stats'!C138</f>
        <v>1</v>
      </c>
      <c r="D43">
        <f>'[1]Cumulative Stats'!D138</f>
        <v>15</v>
      </c>
      <c r="E43" s="6">
        <f>'[1]Cumulative Stats'!E138</f>
        <v>15</v>
      </c>
      <c r="F43">
        <f>'[1]Cumulative Stats'!F138</f>
        <v>15</v>
      </c>
      <c r="G43">
        <f>'[1]Cumulative Stats'!G138</f>
        <v>0</v>
      </c>
      <c r="H43">
        <f>IF(C43&gt;=Passing!$C$1*1.25,1,IF(C43=0,-1,0))</f>
        <v>0</v>
      </c>
      <c r="J43" s="5"/>
      <c r="K43" s="4"/>
    </row>
    <row r="44" spans="1:11">
      <c r="A44" t="str">
        <f>'[9]Cumulative Stats'!A135</f>
        <v>Ham</v>
      </c>
      <c r="B44" s="8" t="s">
        <v>111</v>
      </c>
      <c r="C44">
        <f>'[9]Cumulative Stats'!C135</f>
        <v>1</v>
      </c>
      <c r="D44">
        <f>'[9]Cumulative Stats'!D135</f>
        <v>15</v>
      </c>
      <c r="E44" s="6">
        <f>'[9]Cumulative Stats'!E135</f>
        <v>15</v>
      </c>
      <c r="F44">
        <f>'[9]Cumulative Stats'!F135</f>
        <v>15</v>
      </c>
      <c r="G44">
        <f>'[9]Cumulative Stats'!G135</f>
        <v>0</v>
      </c>
      <c r="H44">
        <f>IF(C44&gt;=Passing!$C$1*1.25,1,IF(C44=0,-1,0))</f>
        <v>0</v>
      </c>
      <c r="J44" s="5"/>
      <c r="K44" s="4"/>
    </row>
    <row r="45" spans="1:11">
      <c r="A45" t="str">
        <f>'[12]Cumulative Stats'!A135</f>
        <v>Scott</v>
      </c>
      <c r="B45" s="8" t="s">
        <v>114</v>
      </c>
      <c r="C45">
        <f>'[12]Cumulative Stats'!C135</f>
        <v>3</v>
      </c>
      <c r="D45">
        <f>'[12]Cumulative Stats'!D135</f>
        <v>44</v>
      </c>
      <c r="E45" s="6">
        <f>'[12]Cumulative Stats'!E135</f>
        <v>14.666666666666666</v>
      </c>
      <c r="F45">
        <f>'[12]Cumulative Stats'!F135</f>
        <v>26</v>
      </c>
      <c r="G45">
        <f>'[12]Cumulative Stats'!G135</f>
        <v>0</v>
      </c>
      <c r="H45">
        <f>IF(C45&gt;=Passing!$C$1*1.25,1,IF(C45=0,-1,0))</f>
        <v>0</v>
      </c>
      <c r="J45" s="5"/>
      <c r="K45" s="4"/>
    </row>
    <row r="46" spans="1:11">
      <c r="A46" t="str">
        <f>'[12]Cumulative Stats'!A138</f>
        <v>Goedert</v>
      </c>
      <c r="B46" s="8" t="s">
        <v>114</v>
      </c>
      <c r="C46">
        <f>'[12]Cumulative Stats'!C138</f>
        <v>1</v>
      </c>
      <c r="D46">
        <f>'[12]Cumulative Stats'!D138</f>
        <v>14</v>
      </c>
      <c r="E46" s="6">
        <f>'[12]Cumulative Stats'!E138</f>
        <v>14</v>
      </c>
      <c r="F46">
        <f>'[12]Cumulative Stats'!F138</f>
        <v>14</v>
      </c>
      <c r="G46">
        <f>'[12]Cumulative Stats'!G138</f>
        <v>0</v>
      </c>
      <c r="H46">
        <f>IF(C46&gt;=Passing!$C$1*1.25,1,IF(C46=0,-1,0))</f>
        <v>0</v>
      </c>
      <c r="J46" s="5"/>
      <c r="K46" s="4"/>
    </row>
    <row r="47" spans="1:11">
      <c r="A47" t="str">
        <f>'[3]Cumulative Stats'!A134</f>
        <v>White</v>
      </c>
      <c r="B47" s="8" t="s">
        <v>106</v>
      </c>
      <c r="C47">
        <f>'[3]Cumulative Stats'!C134</f>
        <v>6</v>
      </c>
      <c r="D47">
        <f>'[3]Cumulative Stats'!D134</f>
        <v>84</v>
      </c>
      <c r="E47" s="6">
        <f>'[3]Cumulative Stats'!E134</f>
        <v>14</v>
      </c>
      <c r="F47">
        <f>'[3]Cumulative Stats'!F134</f>
        <v>30</v>
      </c>
      <c r="G47">
        <f>'[3]Cumulative Stats'!G134</f>
        <v>0</v>
      </c>
      <c r="H47">
        <f>IF(C47&gt;=Passing!$C$1*1.25,1,IF(C47=0,-1,0))</f>
        <v>0</v>
      </c>
      <c r="J47" s="5"/>
      <c r="K47" s="4"/>
    </row>
    <row r="48" spans="1:11">
      <c r="A48" t="str">
        <f>'[5]Cumulative Stats'!A136</f>
        <v>Cobb</v>
      </c>
      <c r="B48" s="8" t="s">
        <v>108</v>
      </c>
      <c r="C48">
        <f>'[5]Cumulative Stats'!C136</f>
        <v>3</v>
      </c>
      <c r="D48">
        <f>'[5]Cumulative Stats'!D136</f>
        <v>41</v>
      </c>
      <c r="E48" s="6">
        <f>'[5]Cumulative Stats'!E136</f>
        <v>13.666666666666666</v>
      </c>
      <c r="F48">
        <f>'[5]Cumulative Stats'!F136</f>
        <v>14</v>
      </c>
      <c r="G48">
        <f>'[5]Cumulative Stats'!G136</f>
        <v>0</v>
      </c>
      <c r="H48">
        <f>IF(C48&gt;=Passing!$C$1*1.25,1,IF(C48=0,-1,0))</f>
        <v>0</v>
      </c>
      <c r="J48" s="5"/>
      <c r="K48" s="4"/>
    </row>
    <row r="49" spans="1:11">
      <c r="A49" t="str">
        <f>'[4]Cumulative Stats'!A136</f>
        <v>Holtz</v>
      </c>
      <c r="B49" s="8" t="s">
        <v>107</v>
      </c>
      <c r="C49">
        <f>'[4]Cumulative Stats'!C136</f>
        <v>2</v>
      </c>
      <c r="D49">
        <f>'[4]Cumulative Stats'!D136</f>
        <v>27</v>
      </c>
      <c r="E49" s="6">
        <f>'[4]Cumulative Stats'!E136</f>
        <v>13.5</v>
      </c>
      <c r="F49">
        <f>'[4]Cumulative Stats'!F136</f>
        <v>18</v>
      </c>
      <c r="G49">
        <f>'[4]Cumulative Stats'!G136</f>
        <v>0</v>
      </c>
      <c r="H49">
        <f>IF(C49&gt;=Passing!$C$1*1.25,1,IF(C49=0,-1,0))</f>
        <v>0</v>
      </c>
      <c r="J49" s="5"/>
      <c r="K49" s="4"/>
    </row>
    <row r="50" spans="1:11">
      <c r="A50" t="str">
        <f>'[11]Cumulative Stats'!A139</f>
        <v>Ximines</v>
      </c>
      <c r="B50" s="8" t="s">
        <v>113</v>
      </c>
      <c r="C50">
        <f>'[11]Cumulative Stats'!C139</f>
        <v>1</v>
      </c>
      <c r="D50">
        <f>'[11]Cumulative Stats'!D139</f>
        <v>12</v>
      </c>
      <c r="E50" s="6">
        <f>'[11]Cumulative Stats'!E139</f>
        <v>12</v>
      </c>
      <c r="F50">
        <f>'[11]Cumulative Stats'!F139</f>
        <v>12</v>
      </c>
      <c r="G50">
        <f>'[11]Cumulative Stats'!G139</f>
        <v>0</v>
      </c>
      <c r="H50">
        <f>IF(C50&gt;=Passing!$C$1*1.25,1,IF(C50=0,-1,0))</f>
        <v>0</v>
      </c>
      <c r="J50" s="5"/>
      <c r="K50" s="4"/>
    </row>
    <row r="51" spans="1:11">
      <c r="A51" t="str">
        <f>'[10]Cumulative Stats'!A138</f>
        <v>Ginn</v>
      </c>
      <c r="B51" s="8" t="s">
        <v>112</v>
      </c>
      <c r="C51">
        <f>'[10]Cumulative Stats'!C138</f>
        <v>1</v>
      </c>
      <c r="D51">
        <f>'[10]Cumulative Stats'!D138</f>
        <v>12</v>
      </c>
      <c r="E51" s="6">
        <f>'[10]Cumulative Stats'!E138</f>
        <v>12</v>
      </c>
      <c r="F51">
        <f>'[10]Cumulative Stats'!F138</f>
        <v>12</v>
      </c>
      <c r="G51">
        <f>'[10]Cumulative Stats'!G138</f>
        <v>0</v>
      </c>
      <c r="H51">
        <f>IF(C51&gt;=Passing!$C$1*1.25,1,IF(C51=0,-1,0))</f>
        <v>0</v>
      </c>
      <c r="J51" s="5"/>
      <c r="K51" s="4"/>
    </row>
    <row r="52" spans="1:11">
      <c r="A52" t="str">
        <f>'[14]Cumulative Stats'!A136</f>
        <v>Penny</v>
      </c>
      <c r="B52" s="8" t="s">
        <v>116</v>
      </c>
      <c r="C52">
        <f>'[14]Cumulative Stats'!C136</f>
        <v>1</v>
      </c>
      <c r="D52">
        <f>'[14]Cumulative Stats'!D136</f>
        <v>11</v>
      </c>
      <c r="E52" s="6">
        <f>'[14]Cumulative Stats'!E136</f>
        <v>11</v>
      </c>
      <c r="F52">
        <f>'[14]Cumulative Stats'!F136</f>
        <v>11</v>
      </c>
      <c r="G52">
        <f>'[14]Cumulative Stats'!G136</f>
        <v>0</v>
      </c>
      <c r="H52">
        <f>IF(C52&gt;=Passing!$C$1*1.25,1,IF(C52=0,-1,0))</f>
        <v>0</v>
      </c>
      <c r="J52" s="5"/>
      <c r="K52" s="4"/>
    </row>
    <row r="53" spans="1:11">
      <c r="A53" t="str">
        <f>'[1]Cumulative Stats'!A135</f>
        <v>Isabella</v>
      </c>
      <c r="B53" s="8" t="s">
        <v>104</v>
      </c>
      <c r="C53">
        <f>'[1]Cumulative Stats'!C135</f>
        <v>2</v>
      </c>
      <c r="D53">
        <f>'[1]Cumulative Stats'!D135</f>
        <v>21</v>
      </c>
      <c r="E53" s="6">
        <f>'[1]Cumulative Stats'!E135</f>
        <v>10.5</v>
      </c>
      <c r="F53">
        <f>'[1]Cumulative Stats'!F135</f>
        <v>13</v>
      </c>
      <c r="G53">
        <f>'[1]Cumulative Stats'!G135</f>
        <v>0</v>
      </c>
      <c r="H53">
        <f>IF(C53&gt;=Passing!$C$1*1.25,1,IF(C53=0,-1,0))</f>
        <v>0</v>
      </c>
      <c r="J53" s="5"/>
      <c r="K53" s="4"/>
    </row>
    <row r="54" spans="1:11">
      <c r="A54" t="str">
        <f>'[3]Cumulative Stats'!A139</f>
        <v>Hogan</v>
      </c>
      <c r="B54" s="8" t="s">
        <v>106</v>
      </c>
      <c r="C54">
        <f>'[3]Cumulative Stats'!C139</f>
        <v>2</v>
      </c>
      <c r="D54">
        <f>'[3]Cumulative Stats'!D139</f>
        <v>20</v>
      </c>
      <c r="E54" s="6">
        <f>'[3]Cumulative Stats'!E139</f>
        <v>10</v>
      </c>
      <c r="F54">
        <f>'[3]Cumulative Stats'!F139</f>
        <v>19</v>
      </c>
      <c r="G54">
        <f>'[3]Cumulative Stats'!G139</f>
        <v>0</v>
      </c>
      <c r="H54">
        <f>IF(C54&gt;=Passing!$C$1*1.25,1,IF(C54=0,-1,0))</f>
        <v>0</v>
      </c>
      <c r="J54" s="5"/>
      <c r="K54" s="4"/>
    </row>
    <row r="55" spans="1:11">
      <c r="A55" t="str">
        <f>'[9]Cumulative Stats'!A136</f>
        <v>Beebe</v>
      </c>
      <c r="B55" s="8" t="s">
        <v>111</v>
      </c>
      <c r="C55">
        <f>'[9]Cumulative Stats'!C136</f>
        <v>2</v>
      </c>
      <c r="D55">
        <f>'[9]Cumulative Stats'!D136</f>
        <v>11</v>
      </c>
      <c r="E55" s="6">
        <f>'[9]Cumulative Stats'!E136</f>
        <v>5.5</v>
      </c>
      <c r="F55">
        <f>'[9]Cumulative Stats'!F136</f>
        <v>11</v>
      </c>
      <c r="G55">
        <f>'[9]Cumulative Stats'!G136</f>
        <v>0</v>
      </c>
      <c r="H55">
        <f>IF(C55&gt;=Passing!$C$1*1.25,1,IF(C55=0,-1,0))</f>
        <v>0</v>
      </c>
      <c r="J55" s="5"/>
      <c r="K55" s="4"/>
    </row>
    <row r="56" spans="1:11">
      <c r="A56" t="str">
        <f>'[10]Cumulative Stats'!A135</f>
        <v>T. Hill</v>
      </c>
      <c r="B56" s="8" t="s">
        <v>112</v>
      </c>
      <c r="C56">
        <f>'[10]Cumulative Stats'!C135</f>
        <v>2</v>
      </c>
      <c r="D56">
        <f>'[10]Cumulative Stats'!D135</f>
        <v>11</v>
      </c>
      <c r="E56" s="6">
        <f>'[10]Cumulative Stats'!E135</f>
        <v>5.5</v>
      </c>
      <c r="F56">
        <f>'[10]Cumulative Stats'!F135</f>
        <v>11</v>
      </c>
      <c r="G56">
        <f>'[10]Cumulative Stats'!G135</f>
        <v>0</v>
      </c>
      <c r="H56">
        <f>IF(C56&gt;=Passing!$C$1*1.25,1,IF(C56=0,-1,0))</f>
        <v>0</v>
      </c>
      <c r="J56" s="5"/>
      <c r="K56" s="4"/>
    </row>
    <row r="57" spans="1:11">
      <c r="A57" t="str">
        <f>'[10]Cumulative Stats'!A137</f>
        <v>Vander Laan</v>
      </c>
      <c r="B57" s="8" t="s">
        <v>112</v>
      </c>
      <c r="C57">
        <f>'[10]Cumulative Stats'!C137</f>
        <v>1</v>
      </c>
      <c r="D57">
        <f>'[10]Cumulative Stats'!D137</f>
        <v>0</v>
      </c>
      <c r="E57" s="6">
        <f>'[10]Cumulative Stats'!E137</f>
        <v>0</v>
      </c>
      <c r="F57">
        <f>'[10]Cumulative Stats'!F137</f>
        <v>0</v>
      </c>
      <c r="G57">
        <f>'[10]Cumulative Stats'!G137</f>
        <v>0</v>
      </c>
      <c r="H57">
        <f>IF(C57&gt;=Passing!$C$1*1.25,1,IF(C57=0,-1,0))</f>
        <v>0</v>
      </c>
      <c r="J57" s="5"/>
      <c r="K57" s="4"/>
    </row>
    <row r="58" spans="1:11">
      <c r="A58" t="str">
        <f>'[4]Cumulative Stats'!A135</f>
        <v>Cohen</v>
      </c>
      <c r="B58" s="8" t="s">
        <v>107</v>
      </c>
      <c r="C58">
        <f>'[4]Cumulative Stats'!C135</f>
        <v>0</v>
      </c>
      <c r="D58">
        <f>'[4]Cumulative Stats'!D135</f>
        <v>0</v>
      </c>
      <c r="E58" s="6" t="e">
        <f>'[4]Cumulative Stats'!E135</f>
        <v>#DIV/0!</v>
      </c>
      <c r="F58">
        <f>'[4]Cumulative Stats'!F135</f>
        <v>0</v>
      </c>
      <c r="G58">
        <f>'[4]Cumulative Stats'!G135</f>
        <v>0</v>
      </c>
      <c r="H58">
        <f>IF(C58&gt;=Passing!$C$1*1.25,1,IF(C58=0,-1,0))</f>
        <v>-1</v>
      </c>
      <c r="J58" s="5"/>
      <c r="K58" s="4"/>
    </row>
    <row r="59" spans="1:11">
      <c r="A59" t="str">
        <f>'[4]Cumulative Stats'!A137</f>
        <v>Miller</v>
      </c>
      <c r="B59" s="8" t="s">
        <v>107</v>
      </c>
      <c r="C59">
        <f>'[4]Cumulative Stats'!C137</f>
        <v>0</v>
      </c>
      <c r="D59">
        <f>'[4]Cumulative Stats'!D137</f>
        <v>0</v>
      </c>
      <c r="E59" s="6" t="e">
        <f>'[4]Cumulative Stats'!E137</f>
        <v>#DIV/0!</v>
      </c>
      <c r="F59">
        <f>'[4]Cumulative Stats'!F137</f>
        <v>0</v>
      </c>
      <c r="G59">
        <f>'[4]Cumulative Stats'!G137</f>
        <v>0</v>
      </c>
      <c r="H59">
        <f>IF(C59&gt;=Passing!$C$1*1.25,1,IF(C59=0,-1,0))</f>
        <v>-1</v>
      </c>
      <c r="J59" s="5"/>
      <c r="K59" s="4"/>
    </row>
    <row r="60" spans="1:11">
      <c r="A60" t="str">
        <f>'[4]Cumulative Stats'!A138</f>
        <v>Shaheen</v>
      </c>
      <c r="B60" s="8" t="s">
        <v>107</v>
      </c>
      <c r="C60">
        <f>'[4]Cumulative Stats'!C138</f>
        <v>0</v>
      </c>
      <c r="D60">
        <f>'[4]Cumulative Stats'!D138</f>
        <v>0</v>
      </c>
      <c r="E60" s="6" t="e">
        <f>'[4]Cumulative Stats'!E138</f>
        <v>#DIV/0!</v>
      </c>
      <c r="F60">
        <f>'[4]Cumulative Stats'!F138</f>
        <v>0</v>
      </c>
      <c r="G60">
        <f>'[4]Cumulative Stats'!G138</f>
        <v>0</v>
      </c>
      <c r="H60">
        <f>IF(C60&gt;=Passing!$C$1*1.25,1,IF(C60=0,-1,0))</f>
        <v>-1</v>
      </c>
      <c r="J60" s="5"/>
      <c r="K60" s="4"/>
    </row>
    <row r="61" spans="1:11">
      <c r="A61" t="str">
        <f>'[6]Cumulative Stats'!A136</f>
        <v>Hall</v>
      </c>
      <c r="B61" s="8" t="s">
        <v>109</v>
      </c>
      <c r="C61">
        <f>'[6]Cumulative Stats'!C136</f>
        <v>0</v>
      </c>
      <c r="D61">
        <f>'[6]Cumulative Stats'!D136</f>
        <v>0</v>
      </c>
      <c r="E61" s="6" t="e">
        <f>'[6]Cumulative Stats'!E136</f>
        <v>#DIV/0!</v>
      </c>
      <c r="F61">
        <f>'[6]Cumulative Stats'!F136</f>
        <v>0</v>
      </c>
      <c r="G61">
        <f>'[6]Cumulative Stats'!G136</f>
        <v>0</v>
      </c>
      <c r="H61">
        <f>IF(C61&gt;=Passing!$C$1*1.25,1,IF(C61=0,-1,0))</f>
        <v>-1</v>
      </c>
      <c r="J61" s="5"/>
      <c r="K61" s="4"/>
    </row>
    <row r="62" spans="1:11">
      <c r="A62" t="str">
        <f>'[9]Cumulative Stats'!A137</f>
        <v>Sherels</v>
      </c>
      <c r="B62" s="8" t="s">
        <v>111</v>
      </c>
      <c r="C62">
        <f>'[9]Cumulative Stats'!C137</f>
        <v>0</v>
      </c>
      <c r="D62">
        <f>'[9]Cumulative Stats'!D137</f>
        <v>0</v>
      </c>
      <c r="E62" s="6" t="e">
        <f>'[9]Cumulative Stats'!E137</f>
        <v>#DIV/0!</v>
      </c>
      <c r="F62">
        <f>'[9]Cumulative Stats'!F137</f>
        <v>0</v>
      </c>
      <c r="G62">
        <f>'[9]Cumulative Stats'!G137</f>
        <v>0</v>
      </c>
      <c r="H62">
        <f>IF(C62&gt;=Passing!$C$1*1.25,1,IF(C62=0,-1,0))</f>
        <v>-1</v>
      </c>
      <c r="J62" s="5"/>
      <c r="K62" s="4"/>
    </row>
    <row r="63" spans="1:11">
      <c r="A63" t="str">
        <f>'[10]Cumulative Stats'!A136</f>
        <v>Washington</v>
      </c>
      <c r="B63" s="8" t="s">
        <v>112</v>
      </c>
      <c r="C63">
        <f>'[10]Cumulative Stats'!C136</f>
        <v>0</v>
      </c>
      <c r="D63">
        <f>'[10]Cumulative Stats'!D136</f>
        <v>0</v>
      </c>
      <c r="E63" s="6" t="e">
        <f>'[10]Cumulative Stats'!E136</f>
        <v>#DIV/0!</v>
      </c>
      <c r="F63">
        <f>'[10]Cumulative Stats'!F136</f>
        <v>0</v>
      </c>
      <c r="G63">
        <f>'[10]Cumulative Stats'!G136</f>
        <v>0</v>
      </c>
      <c r="H63">
        <f>IF(C63&gt;=Passing!$C$1*1.25,1,IF(C63=0,-1,0))</f>
        <v>-1</v>
      </c>
      <c r="J63" s="5"/>
      <c r="K63" s="4"/>
    </row>
    <row r="64" spans="1:11">
      <c r="A64" t="str">
        <f>'[12]Cumulative Stats'!A137</f>
        <v>Gerry</v>
      </c>
      <c r="B64" s="8" t="s">
        <v>114</v>
      </c>
      <c r="C64">
        <f>'[12]Cumulative Stats'!C137</f>
        <v>0</v>
      </c>
      <c r="D64">
        <f>'[12]Cumulative Stats'!D137</f>
        <v>0</v>
      </c>
      <c r="E64" s="6" t="e">
        <f>'[12]Cumulative Stats'!E137</f>
        <v>#DIV/0!</v>
      </c>
      <c r="F64">
        <f>'[12]Cumulative Stats'!F137</f>
        <v>0</v>
      </c>
      <c r="G64">
        <f>'[12]Cumulative Stats'!G137</f>
        <v>0</v>
      </c>
      <c r="H64">
        <f>IF(C64&gt;=Passing!$C$1*1.25,1,IF(C64=0,-1,0))</f>
        <v>-1</v>
      </c>
      <c r="J64" s="5"/>
      <c r="K64" s="4"/>
    </row>
    <row r="65" spans="1:11">
      <c r="A65" t="str">
        <f>'[13]Cumulative Stats'!A135</f>
        <v>Mostert</v>
      </c>
      <c r="B65" s="8" t="s">
        <v>115</v>
      </c>
      <c r="C65">
        <f>'[13]Cumulative Stats'!C135</f>
        <v>0</v>
      </c>
      <c r="D65">
        <f>'[13]Cumulative Stats'!D135</f>
        <v>0</v>
      </c>
      <c r="E65" s="6" t="e">
        <f>'[13]Cumulative Stats'!E135</f>
        <v>#DIV/0!</v>
      </c>
      <c r="F65">
        <f>'[13]Cumulative Stats'!F135</f>
        <v>0</v>
      </c>
      <c r="G65">
        <f>'[13]Cumulative Stats'!G135</f>
        <v>0</v>
      </c>
      <c r="H65">
        <f>IF(C65&gt;=Passing!$C$1*1.25,1,IF(C65=0,-1,0))</f>
        <v>-1</v>
      </c>
      <c r="J65" s="5"/>
      <c r="K65" s="4"/>
    </row>
    <row r="66" spans="1:11">
      <c r="A66" t="str">
        <f>'[16]Cumulative Stats'!A135</f>
        <v>Smallwood</v>
      </c>
      <c r="B66" s="8" t="s">
        <v>118</v>
      </c>
      <c r="C66">
        <f>'[16]Cumulative Stats'!C135</f>
        <v>0</v>
      </c>
      <c r="D66">
        <f>'[16]Cumulative Stats'!D135</f>
        <v>0</v>
      </c>
      <c r="E66" s="6" t="e">
        <f>'[16]Cumulative Stats'!E135</f>
        <v>#DIV/0!</v>
      </c>
      <c r="F66">
        <f>'[16]Cumulative Stats'!F135</f>
        <v>0</v>
      </c>
      <c r="G66">
        <f>'[16]Cumulative Stats'!G135</f>
        <v>0</v>
      </c>
      <c r="H66">
        <f>IF(C66&gt;=Passing!$C$1*1.25,1,IF(C66=0,-1,0))</f>
        <v>-1</v>
      </c>
      <c r="J66" s="5"/>
      <c r="K66" s="4"/>
    </row>
    <row r="67" spans="1:11">
      <c r="B67" s="8"/>
      <c r="E67" s="6"/>
      <c r="H67">
        <f>IF(C67&gt;=Passing!$C$1*1.25,1,IF(C67=0,-1,0))</f>
        <v>-1</v>
      </c>
      <c r="J67" s="5"/>
      <c r="K67" s="4"/>
    </row>
    <row r="68" spans="1:11">
      <c r="B68" s="8"/>
      <c r="E68" s="6"/>
      <c r="H68">
        <f>IF(C68&gt;=Passing!$C$1*1.25,1,IF(C68=0,-1,0))</f>
        <v>-1</v>
      </c>
      <c r="J68" s="5"/>
      <c r="K68" s="4"/>
    </row>
    <row r="69" spans="1:11">
      <c r="B69" s="8"/>
      <c r="E69" s="6"/>
      <c r="H69">
        <f>IF(C69&gt;=Passing!$C$1*1.25,1,IF(C69=0,-1,0))</f>
        <v>-1</v>
      </c>
      <c r="J69" s="5"/>
      <c r="K69" s="4"/>
    </row>
    <row r="70" spans="1:11">
      <c r="B70" s="8"/>
      <c r="E70" s="6"/>
      <c r="H70">
        <f>IF(C70&gt;=Passing!$C$1*1.25,1,IF(C70=0,-1,0))</f>
        <v>-1</v>
      </c>
      <c r="J70" s="5"/>
      <c r="K70" s="4"/>
    </row>
    <row r="71" spans="1:11">
      <c r="B71" s="8"/>
      <c r="E71" s="6"/>
      <c r="H71">
        <f>IF(C71&gt;=Passing!$C$1*1.25,1,IF(C71=0,-1,0))</f>
        <v>-1</v>
      </c>
      <c r="J71" s="5"/>
      <c r="K71" s="4"/>
    </row>
    <row r="72" spans="1:11">
      <c r="B72" s="8"/>
      <c r="E72" s="6"/>
      <c r="H72">
        <f>IF(C72&gt;=Passing!$C$1*1.25,1,IF(C72=0,-1,0))</f>
        <v>-1</v>
      </c>
      <c r="J72" s="5"/>
      <c r="K72" s="4"/>
    </row>
    <row r="73" spans="1:11">
      <c r="B73" s="8"/>
      <c r="E73" s="6"/>
      <c r="H73">
        <f>IF(C73&gt;=Passing!$C$1*1.25,1,IF(C73=0,-1,0))</f>
        <v>-1</v>
      </c>
      <c r="J73" s="5"/>
      <c r="K73" s="4"/>
    </row>
    <row r="74" spans="1:11">
      <c r="B74" s="8"/>
      <c r="E74" s="6"/>
      <c r="H74">
        <f>IF(C74&gt;=Passing!$C$1*1.25,1,IF(C74=0,-1,0))</f>
        <v>-1</v>
      </c>
      <c r="J74" s="5"/>
      <c r="K74" s="4"/>
    </row>
    <row r="75" spans="1:11">
      <c r="B75" s="8"/>
      <c r="E75" s="6"/>
      <c r="H75">
        <f>IF(C75&gt;=Passing!$C$1*1.25,1,IF(C75=0,-1,0))</f>
        <v>-1</v>
      </c>
      <c r="J75" s="5"/>
      <c r="K75" s="4"/>
    </row>
    <row r="76" spans="1:11">
      <c r="B76" s="8"/>
      <c r="E76" s="6"/>
      <c r="H76">
        <f>IF(C76&gt;=Passing!$C$1*1.25,1,IF(C76=0,-1,0))</f>
        <v>-1</v>
      </c>
      <c r="J76" s="5"/>
      <c r="K76" s="4"/>
    </row>
    <row r="77" spans="1:11">
      <c r="B77" s="8"/>
      <c r="E77" s="6"/>
      <c r="H77">
        <f>IF(C77&gt;=Passing!$C$1*1.25,1,IF(C77=0,-1,0))</f>
        <v>-1</v>
      </c>
      <c r="J77" s="5"/>
      <c r="K77" s="4"/>
    </row>
    <row r="78" spans="1:11">
      <c r="B78" s="8"/>
      <c r="E78" s="6"/>
      <c r="H78">
        <f>IF(C78&gt;=Passing!$C$1*1.25,1,IF(C78=0,-1,0))</f>
        <v>-1</v>
      </c>
      <c r="J78" s="5"/>
      <c r="K78" s="4"/>
    </row>
    <row r="79" spans="1:11">
      <c r="B79" s="8"/>
      <c r="E79" s="6"/>
      <c r="H79">
        <f>IF(C79&gt;=Passing!$C$1*1.25,1,IF(C79=0,-1,0))</f>
        <v>-1</v>
      </c>
      <c r="J79" s="5"/>
      <c r="K79" s="4"/>
    </row>
    <row r="80" spans="1:11">
      <c r="B80" s="8"/>
      <c r="E80" s="6"/>
      <c r="H80">
        <f>IF(C80&gt;=Passing!$C$1*1.25,1,IF(C80=0,-1,0))</f>
        <v>-1</v>
      </c>
      <c r="J80" s="5"/>
      <c r="K80" s="4"/>
    </row>
    <row r="81" spans="2:11">
      <c r="B81" s="8"/>
      <c r="E81" s="6"/>
      <c r="H81">
        <f>IF(C81&gt;=Passing!$C$1*1.25,1,IF(C81=0,-1,0))</f>
        <v>-1</v>
      </c>
      <c r="J81" s="5"/>
      <c r="K81" s="4"/>
    </row>
    <row r="82" spans="2:11">
      <c r="B82" s="8"/>
      <c r="E82" s="6"/>
      <c r="H82">
        <f>IF(C82&gt;=Passing!$C$1*1.25,1,IF(C82=0,-1,0))</f>
        <v>-1</v>
      </c>
      <c r="J82" s="5"/>
      <c r="K82" s="4"/>
    </row>
    <row r="83" spans="2:11">
      <c r="B83" s="8"/>
      <c r="E83" s="6"/>
      <c r="H83">
        <f>IF(C83&gt;=Passing!$C$1*1.25,1,IF(C83=0,-1,0))</f>
        <v>-1</v>
      </c>
      <c r="J83" s="5"/>
      <c r="K83" s="4"/>
    </row>
    <row r="84" spans="2:11">
      <c r="B84" s="8"/>
      <c r="E84" s="6"/>
      <c r="H84">
        <f>IF(C84&gt;=Passing!$C$1*1.25,1,IF(C84=0,-1,0))</f>
        <v>-1</v>
      </c>
      <c r="J84" s="5"/>
      <c r="K84" s="4"/>
    </row>
    <row r="85" spans="2:11">
      <c r="B85" s="8"/>
      <c r="H85">
        <f>IF(C85&gt;=Passing!$C$1*1.25,1,IF(C85=0,-1,0))</f>
        <v>-1</v>
      </c>
      <c r="J85" s="5"/>
      <c r="K85" s="4"/>
    </row>
    <row r="86" spans="2:11">
      <c r="B86" s="8"/>
      <c r="H86">
        <f>IF(C86&gt;=Passing!$C$1*1.25,1,IF(C86=0,-1,0))</f>
        <v>-1</v>
      </c>
      <c r="J86" s="5"/>
      <c r="K86" s="4"/>
    </row>
    <row r="87" spans="2:11">
      <c r="B87" s="8"/>
      <c r="H87">
        <f>IF(C87&gt;=Passing!$C$1*1.25,1,IF(C87=0,-1,0))</f>
        <v>-1</v>
      </c>
      <c r="J87" s="5"/>
      <c r="K87" s="4"/>
    </row>
    <row r="88" spans="2:11">
      <c r="B88" s="8"/>
      <c r="H88">
        <f>IF(C88&gt;=Passing!$C$1*1.25,1,IF(C88=0,-1,0))</f>
        <v>-1</v>
      </c>
      <c r="J88" s="5"/>
      <c r="K88" s="4"/>
    </row>
    <row r="89" spans="2:11">
      <c r="B89" s="8"/>
      <c r="H89">
        <f>IF(C89&gt;=Passing!$C$1*1.25,1,IF(C89=0,-1,0))</f>
        <v>-1</v>
      </c>
      <c r="J89" s="5"/>
      <c r="K89" s="4"/>
    </row>
    <row r="90" spans="2:11">
      <c r="B90" s="8"/>
      <c r="H90">
        <f>IF(C90&gt;=Passing!$C$1*1.25,1,IF(C90=0,-1,0))</f>
        <v>-1</v>
      </c>
      <c r="J90" s="5"/>
      <c r="K90" s="4"/>
    </row>
    <row r="91" spans="2:11">
      <c r="B91" s="8"/>
      <c r="H91">
        <f>IF(C91&gt;=Passing!$C$1*1.25,1,IF(C91=0,-1,0))</f>
        <v>-1</v>
      </c>
      <c r="J91" s="5"/>
      <c r="K91" s="4"/>
    </row>
    <row r="92" spans="2:11">
      <c r="B92" s="8"/>
      <c r="E92" s="6"/>
      <c r="J92" s="5"/>
      <c r="K92" s="4"/>
    </row>
    <row r="93" spans="2:11">
      <c r="B93" s="8"/>
      <c r="E93" s="6"/>
      <c r="J93" s="5"/>
      <c r="K93" s="4"/>
    </row>
    <row r="94" spans="2:11">
      <c r="B94" s="8"/>
      <c r="E94" s="6"/>
      <c r="J94" s="5"/>
      <c r="K94" s="4"/>
    </row>
    <row r="95" spans="2:11">
      <c r="B95" s="8"/>
      <c r="E95" s="6"/>
      <c r="J95" s="5"/>
      <c r="K95" s="4"/>
    </row>
    <row r="96" spans="2:11">
      <c r="B96" s="8"/>
      <c r="E96" s="6"/>
      <c r="J96" s="5"/>
      <c r="K96" s="4"/>
    </row>
    <row r="97" spans="2:11">
      <c r="B97" s="8"/>
      <c r="E97" s="6"/>
      <c r="J97" s="5"/>
      <c r="K97" s="4"/>
    </row>
    <row r="98" spans="2:11">
      <c r="B98" s="8"/>
      <c r="E98" s="6"/>
      <c r="J98" s="5"/>
      <c r="K98" s="4"/>
    </row>
    <row r="99" spans="2:11">
      <c r="B99" s="8"/>
      <c r="E99" s="6"/>
      <c r="J99" s="5"/>
      <c r="K99" s="4"/>
    </row>
    <row r="100" spans="2:11">
      <c r="B100" s="8"/>
      <c r="E100" s="6"/>
      <c r="J100" s="5"/>
      <c r="K100" s="4"/>
    </row>
    <row r="101" spans="2:11">
      <c r="B101" s="8"/>
      <c r="E101" s="6"/>
      <c r="J101" s="5"/>
      <c r="K101" s="4"/>
    </row>
    <row r="102" spans="2:11">
      <c r="B102" s="8"/>
      <c r="E102" s="6"/>
      <c r="J102" s="5"/>
      <c r="K102" s="4"/>
    </row>
    <row r="103" spans="2:11">
      <c r="B103" s="8"/>
      <c r="E103" s="6"/>
      <c r="J103" s="5"/>
      <c r="K103" s="4"/>
    </row>
    <row r="104" spans="2:11">
      <c r="B104" s="8"/>
      <c r="E104" s="6"/>
      <c r="J104" s="5"/>
      <c r="K104" s="4"/>
    </row>
    <row r="105" spans="2:11">
      <c r="B105" s="8"/>
      <c r="E105" s="6"/>
      <c r="J105" s="5"/>
      <c r="K105" s="4"/>
    </row>
    <row r="106" spans="2:11">
      <c r="B106" s="8"/>
      <c r="H106">
        <f>IF(C106&gt;=Passing!$C$1*1.25,1,IF(C106=0,-1,0))</f>
        <v>-1</v>
      </c>
      <c r="J106" s="5"/>
      <c r="K106" s="4"/>
    </row>
    <row r="107" spans="2:11">
      <c r="B107" s="8"/>
      <c r="H107">
        <f>IF(C107&gt;=Passing!$C$1*1.25,1,IF(C107=0,-1,0))</f>
        <v>-1</v>
      </c>
      <c r="J107" s="5"/>
      <c r="K107" s="4"/>
    </row>
    <row r="108" spans="2:11">
      <c r="B108" s="8"/>
      <c r="H108">
        <f>IF(C108&gt;=Passing!$C$1*1.25,1,IF(C108=0,-1,0))</f>
        <v>-1</v>
      </c>
      <c r="J108" s="5"/>
      <c r="K108" s="4"/>
    </row>
    <row r="109" spans="2:11">
      <c r="B109" s="8"/>
      <c r="H109">
        <f>IF(C109&gt;=Passing!$C$1*1.25,1,IF(C109=0,-1,0))</f>
        <v>-1</v>
      </c>
      <c r="J109" s="5"/>
      <c r="K109" s="4"/>
    </row>
    <row r="110" spans="2:11">
      <c r="B110" s="8"/>
      <c r="H110">
        <f>IF(C110&gt;=Passing!$C$1*1.25,1,IF(C110=0,-1,0))</f>
        <v>-1</v>
      </c>
      <c r="J110" s="5"/>
      <c r="K110" s="4"/>
    </row>
    <row r="111" spans="2:11">
      <c r="B111" s="8"/>
      <c r="H111">
        <f>IF(C111&gt;=Passing!$C$1*1.25,1,IF(C111=0,-1,0))</f>
        <v>-1</v>
      </c>
      <c r="J111" s="5"/>
      <c r="K111" s="4"/>
    </row>
    <row r="112" spans="2:11">
      <c r="B112" s="8"/>
      <c r="H112">
        <f>IF(C112&gt;=Passing!$C$1*1.25,1,IF(C112=0,-1,0))</f>
        <v>-1</v>
      </c>
      <c r="J112" s="5"/>
      <c r="K112" s="4"/>
    </row>
    <row r="113" spans="2:11">
      <c r="B113" s="8"/>
      <c r="H113">
        <f>IF(C113&gt;=Passing!$C$1*1.25,1,IF(C113=0,-1,0))</f>
        <v>-1</v>
      </c>
      <c r="J113" s="5"/>
      <c r="K113" s="4"/>
    </row>
    <row r="114" spans="2:11">
      <c r="B114" s="8"/>
      <c r="H114">
        <f>IF(C114&gt;=Passing!$C$1*1.25,1,IF(C114=0,-1,0))</f>
        <v>-1</v>
      </c>
      <c r="J114" s="5"/>
      <c r="K114" s="4"/>
    </row>
    <row r="115" spans="2:11">
      <c r="B115" s="8"/>
      <c r="H115">
        <f>IF(C115&gt;=Passing!$C$1*1.25,1,IF(C115=0,-1,0))</f>
        <v>-1</v>
      </c>
      <c r="J115" s="5"/>
      <c r="K115" s="4"/>
    </row>
    <row r="116" spans="2:11">
      <c r="B116" s="8"/>
      <c r="H116">
        <f>IF(C116&gt;=Passing!$C$1*1.25,1,IF(C116=0,-1,0))</f>
        <v>-1</v>
      </c>
      <c r="J116" s="5"/>
      <c r="K116" s="4"/>
    </row>
    <row r="117" spans="2:11">
      <c r="B117" s="8"/>
      <c r="H117">
        <f>IF(C117&gt;=Passing!$C$1*1.25,1,IF(C117=0,-1,0))</f>
        <v>-1</v>
      </c>
      <c r="J117" s="5"/>
      <c r="K117" s="4"/>
    </row>
    <row r="118" spans="2:11">
      <c r="B118" s="8"/>
      <c r="H118">
        <f>IF(C118&gt;=Passing!$C$1*1.25,1,IF(C118=0,-1,0))</f>
        <v>-1</v>
      </c>
      <c r="J118" s="5"/>
      <c r="K118" s="4"/>
    </row>
    <row r="119" spans="2:11">
      <c r="B119" s="8"/>
      <c r="H119">
        <f>IF(C119&gt;=Passing!$C$1*1.25,1,IF(C119=0,-1,0))</f>
        <v>-1</v>
      </c>
      <c r="J119" s="5"/>
      <c r="K119" s="4"/>
    </row>
    <row r="120" spans="2:11">
      <c r="B120" s="8"/>
      <c r="J120" s="5"/>
      <c r="K120" s="4"/>
    </row>
    <row r="121" spans="2:11">
      <c r="B121" s="8"/>
      <c r="J121" s="5"/>
      <c r="K121" s="4"/>
    </row>
    <row r="122" spans="2:11">
      <c r="B122" s="8"/>
      <c r="J122" s="5"/>
      <c r="K122" s="4"/>
    </row>
    <row r="123" spans="2:11">
      <c r="B123" s="8"/>
      <c r="J123" s="5"/>
      <c r="K123" s="4"/>
    </row>
    <row r="124" spans="2:11">
      <c r="B124" s="8"/>
      <c r="J124" s="5"/>
      <c r="K124" s="4"/>
    </row>
    <row r="125" spans="2:11">
      <c r="B125" s="8"/>
      <c r="J125" s="5"/>
      <c r="K125" s="4"/>
    </row>
    <row r="126" spans="2:11">
      <c r="J126" s="5"/>
      <c r="K126" s="4"/>
    </row>
    <row r="127" spans="2:11">
      <c r="J127" s="5"/>
      <c r="K127" s="4"/>
    </row>
    <row r="128" spans="2:11">
      <c r="J128" s="5"/>
      <c r="K128" s="4"/>
    </row>
    <row r="129" spans="10:11">
      <c r="J129" s="5"/>
      <c r="K129" s="4"/>
    </row>
    <row r="130" spans="10:11">
      <c r="J130" s="5"/>
      <c r="K130" s="4"/>
    </row>
    <row r="131" spans="10:11">
      <c r="J131" s="5"/>
      <c r="K131" s="4"/>
    </row>
  </sheetData>
  <sortState xmlns:xlrd2="http://schemas.microsoft.com/office/spreadsheetml/2017/richdata2" ref="A2:H105">
    <sortCondition descending="1" ref="H2:H105"/>
    <sortCondition descending="1" ref="E2:E105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542925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6"/>
  <sheetViews>
    <sheetView workbookViewId="0"/>
  </sheetViews>
  <sheetFormatPr defaultColWidth="8.85546875" defaultRowHeight="12.75"/>
  <cols>
    <col min="1" max="1" width="12.85546875" customWidth="1"/>
    <col min="2" max="8" width="5.42578125" customWidth="1"/>
    <col min="10" max="10" width="9.140625" style="8" customWidth="1"/>
    <col min="11" max="11" width="13.7109375" style="8" customWidth="1"/>
    <col min="12" max="14" width="9.140625" style="8" customWidth="1"/>
    <col min="15" max="15" width="9.140625" style="36" customWidth="1"/>
    <col min="16" max="19" width="9.140625" style="8" customWidth="1"/>
    <col min="20" max="20" width="10.7109375" style="8" bestFit="1" customWidth="1"/>
    <col min="21" max="22" width="9.140625" style="8" customWidth="1"/>
  </cols>
  <sheetData>
    <row r="1" spans="1:19" ht="15">
      <c r="A1" s="1" t="s">
        <v>72</v>
      </c>
      <c r="B1" s="4" t="s">
        <v>93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74</v>
      </c>
      <c r="H1" s="4"/>
      <c r="K1" s="1"/>
      <c r="L1" s="4"/>
      <c r="M1" s="4"/>
      <c r="N1" s="4"/>
      <c r="O1" s="9"/>
      <c r="P1" s="4"/>
      <c r="Q1" s="4"/>
      <c r="S1" s="23"/>
    </row>
    <row r="2" spans="1:19" ht="15">
      <c r="A2" t="str">
        <f>'[16]Cumulative Stats'!$A$146</f>
        <v>Way</v>
      </c>
      <c r="B2" s="8" t="s">
        <v>118</v>
      </c>
      <c r="C2">
        <f>'[16]Cumulative Stats'!C146</f>
        <v>100</v>
      </c>
      <c r="D2">
        <f>'[16]Cumulative Stats'!D146</f>
        <v>4784</v>
      </c>
      <c r="E2">
        <f>'[16]Cumulative Stats'!E146</f>
        <v>47.84</v>
      </c>
      <c r="F2">
        <f>'[16]Cumulative Stats'!F146</f>
        <v>73</v>
      </c>
      <c r="G2">
        <f>'[16]Cumulative Stats'!G146</f>
        <v>0</v>
      </c>
      <c r="H2">
        <f>IF(C2&gt;=Passing!$C$1*2.5,1,IF(C2=0,-1,0))</f>
        <v>1</v>
      </c>
      <c r="I2" s="1"/>
      <c r="K2" s="1"/>
      <c r="L2" s="4"/>
      <c r="S2" s="16"/>
    </row>
    <row r="3" spans="1:19" ht="15">
      <c r="A3" t="str">
        <f>'[8]Cumulative Stats'!$A$146</f>
        <v>Hekker</v>
      </c>
      <c r="B3" s="8" t="s">
        <v>139</v>
      </c>
      <c r="C3">
        <f>'[8]Cumulative Stats'!C146</f>
        <v>59</v>
      </c>
      <c r="D3">
        <f>'[8]Cumulative Stats'!D146</f>
        <v>2783</v>
      </c>
      <c r="E3">
        <f>'[8]Cumulative Stats'!E146</f>
        <v>47.16949152542373</v>
      </c>
      <c r="F3">
        <f>'[8]Cumulative Stats'!F146</f>
        <v>76</v>
      </c>
      <c r="G3">
        <f>'[8]Cumulative Stats'!G146</f>
        <v>0</v>
      </c>
      <c r="H3">
        <f>IF(C3&gt;=Passing!$C$1*2.5,1,IF(C3=0,-1,0))</f>
        <v>1</v>
      </c>
      <c r="K3" s="1" t="s">
        <v>102</v>
      </c>
      <c r="L3" s="4"/>
      <c r="S3" s="16"/>
    </row>
    <row r="4" spans="1:19" ht="15">
      <c r="A4" t="str">
        <f>'[12]Cumulative Stats'!$A$146</f>
        <v>Johnston</v>
      </c>
      <c r="B4" s="8" t="s">
        <v>114</v>
      </c>
      <c r="C4">
        <f>'[12]Cumulative Stats'!C146</f>
        <v>84</v>
      </c>
      <c r="D4">
        <f>'[12]Cumulative Stats'!D146</f>
        <v>3958</v>
      </c>
      <c r="E4">
        <f>'[12]Cumulative Stats'!E146</f>
        <v>47.11904761904762</v>
      </c>
      <c r="F4">
        <f>'[12]Cumulative Stats'!F146</f>
        <v>64</v>
      </c>
      <c r="G4">
        <f>'[12]Cumulative Stats'!G146</f>
        <v>0</v>
      </c>
      <c r="H4">
        <f>IF(C4&gt;=Passing!$C$1*2.5,1,IF(C4=0,-1,0))</f>
        <v>1</v>
      </c>
      <c r="K4" s="1"/>
      <c r="L4" s="4"/>
      <c r="S4" s="16"/>
    </row>
    <row r="5" spans="1:19" ht="15">
      <c r="A5" t="str">
        <f>'[3]Cumulative Stats'!$A$146</f>
        <v>Palardy</v>
      </c>
      <c r="B5" s="8" t="s">
        <v>106</v>
      </c>
      <c r="C5">
        <f>'[3]Cumulative Stats'!C146</f>
        <v>98</v>
      </c>
      <c r="D5">
        <f>'[3]Cumulative Stats'!D146</f>
        <v>4560</v>
      </c>
      <c r="E5">
        <f>'[3]Cumulative Stats'!E146</f>
        <v>46.530612244897959</v>
      </c>
      <c r="F5">
        <f>'[3]Cumulative Stats'!F146</f>
        <v>60</v>
      </c>
      <c r="G5">
        <f>'[3]Cumulative Stats'!G146</f>
        <v>1</v>
      </c>
      <c r="H5">
        <f>IF(C5&gt;=Passing!$C$1*2.5,1,IF(C5=0,-1,0))</f>
        <v>1</v>
      </c>
      <c r="K5" s="1"/>
      <c r="L5" s="4">
        <f>40/16</f>
        <v>2.5</v>
      </c>
      <c r="S5" s="16"/>
    </row>
    <row r="6" spans="1:19" ht="15">
      <c r="A6" t="str">
        <f>'[6]Cumulative Stats'!$A$146</f>
        <v>Martin</v>
      </c>
      <c r="B6" s="8" t="s">
        <v>109</v>
      </c>
      <c r="C6">
        <f>'[6]Cumulative Stats'!C146</f>
        <v>97</v>
      </c>
      <c r="D6">
        <f>'[6]Cumulative Stats'!D146</f>
        <v>4433</v>
      </c>
      <c r="E6">
        <f>'[6]Cumulative Stats'!E146</f>
        <v>45.701030927835049</v>
      </c>
      <c r="F6">
        <f>'[6]Cumulative Stats'!F146</f>
        <v>64</v>
      </c>
      <c r="G6">
        <f>'[6]Cumulative Stats'!G146</f>
        <v>0</v>
      </c>
      <c r="H6">
        <f>IF(C6&gt;=Passing!$C$1*2.5,1,IF(C6=0,-1,0))</f>
        <v>1</v>
      </c>
      <c r="K6" s="1"/>
      <c r="L6" s="4"/>
      <c r="S6" s="16"/>
    </row>
    <row r="7" spans="1:19" ht="15">
      <c r="A7" t="str">
        <f>'[1]Cumulative Stats'!A146</f>
        <v>Lee</v>
      </c>
      <c r="B7" s="8" t="s">
        <v>104</v>
      </c>
      <c r="C7">
        <f>'[1]Cumulative Stats'!C146</f>
        <v>89</v>
      </c>
      <c r="D7">
        <f>'[1]Cumulative Stats'!D146</f>
        <v>4037</v>
      </c>
      <c r="E7" s="6">
        <f>'[1]Cumulative Stats'!E146</f>
        <v>45.359550561797754</v>
      </c>
      <c r="F7">
        <f>'[1]Cumulative Stats'!F146</f>
        <v>64</v>
      </c>
      <c r="G7">
        <f>'[1]Cumulative Stats'!G146</f>
        <v>0</v>
      </c>
      <c r="H7">
        <f>IF(C7&gt;=Passing!$C$1*2.5,1,IF(C7=0,-1,0))</f>
        <v>1</v>
      </c>
      <c r="K7" s="1"/>
      <c r="L7" s="4"/>
      <c r="S7" s="16"/>
    </row>
    <row r="8" spans="1:19" ht="15">
      <c r="A8" t="str">
        <f>'[13]Cumulative Stats'!$A$146</f>
        <v>Wishnowsky</v>
      </c>
      <c r="B8" s="8" t="s">
        <v>115</v>
      </c>
      <c r="C8">
        <f>'[13]Cumulative Stats'!C146</f>
        <v>63</v>
      </c>
      <c r="D8">
        <f>'[13]Cumulative Stats'!D146</f>
        <v>2812</v>
      </c>
      <c r="E8">
        <f>'[13]Cumulative Stats'!E146</f>
        <v>44.634920634920633</v>
      </c>
      <c r="F8">
        <f>'[13]Cumulative Stats'!F146</f>
        <v>65</v>
      </c>
      <c r="G8">
        <f>'[13]Cumulative Stats'!G146</f>
        <v>0</v>
      </c>
      <c r="H8">
        <f>IF(C8&gt;=Passing!$C$1*2.5,1,IF(C8=0,-1,0))</f>
        <v>1</v>
      </c>
      <c r="K8" s="1"/>
      <c r="L8" s="4"/>
      <c r="S8" s="16"/>
    </row>
    <row r="9" spans="1:19" ht="15">
      <c r="A9" t="str">
        <f>'[9]Cumulative Stats'!$A$146</f>
        <v>Colquitt</v>
      </c>
      <c r="B9" s="8" t="s">
        <v>111</v>
      </c>
      <c r="C9">
        <f>'[9]Cumulative Stats'!C146</f>
        <v>78</v>
      </c>
      <c r="D9">
        <f>'[9]Cumulative Stats'!D146</f>
        <v>3424</v>
      </c>
      <c r="E9">
        <f>'[9]Cumulative Stats'!E146</f>
        <v>43.897435897435898</v>
      </c>
      <c r="F9">
        <f>'[9]Cumulative Stats'!F146</f>
        <v>54</v>
      </c>
      <c r="G9">
        <f>'[9]Cumulative Stats'!G146</f>
        <v>0</v>
      </c>
      <c r="H9">
        <f>IF(C9&gt;=Passing!$C$1*2.5,1,IF(C9=0,-1,0))</f>
        <v>1</v>
      </c>
      <c r="K9" s="1"/>
      <c r="L9" s="4"/>
      <c r="S9" s="16"/>
    </row>
    <row r="10" spans="1:19" ht="15">
      <c r="A10" t="str">
        <f>'[11]Cumulative Stats'!$A$146</f>
        <v>Dixon</v>
      </c>
      <c r="B10" s="8" t="s">
        <v>113</v>
      </c>
      <c r="C10">
        <f>'[11]Cumulative Stats'!C146</f>
        <v>84</v>
      </c>
      <c r="D10">
        <f>'[11]Cumulative Stats'!D146</f>
        <v>3675</v>
      </c>
      <c r="E10">
        <f>'[11]Cumulative Stats'!E146</f>
        <v>43.75</v>
      </c>
      <c r="F10">
        <f>'[11]Cumulative Stats'!F146</f>
        <v>60</v>
      </c>
      <c r="G10">
        <f>'[11]Cumulative Stats'!G146</f>
        <v>4</v>
      </c>
      <c r="H10">
        <f>IF(C10&gt;=Passing!$C$1*2.5,1,IF(C10=0,-1,0))</f>
        <v>1</v>
      </c>
      <c r="K10" s="1"/>
      <c r="L10" s="4"/>
      <c r="S10" s="16"/>
    </row>
    <row r="11" spans="1:19" ht="15">
      <c r="A11" t="str">
        <f>'[10]Cumulative Stats'!$A$146</f>
        <v>Morstead</v>
      </c>
      <c r="B11" s="8" t="s">
        <v>112</v>
      </c>
      <c r="C11">
        <f>'[10]Cumulative Stats'!C146</f>
        <v>80</v>
      </c>
      <c r="D11">
        <f>'[10]Cumulative Stats'!D146</f>
        <v>3494</v>
      </c>
      <c r="E11">
        <f>'[10]Cumulative Stats'!E146</f>
        <v>43.674999999999997</v>
      </c>
      <c r="F11">
        <f>'[10]Cumulative Stats'!F146</f>
        <v>64</v>
      </c>
      <c r="G11">
        <f>'[10]Cumulative Stats'!G146</f>
        <v>1</v>
      </c>
      <c r="H11">
        <f>IF(C11&gt;=Passing!$C$1*2.5,1,IF(C11=0,-1,0))</f>
        <v>1</v>
      </c>
      <c r="K11" s="1"/>
      <c r="L11" s="4"/>
      <c r="S11" s="16"/>
    </row>
    <row r="12" spans="1:19" ht="15">
      <c r="A12" t="str">
        <f>'[7]Cumulative Stats'!$A$146</f>
        <v>Scott</v>
      </c>
      <c r="B12" s="8" t="s">
        <v>110</v>
      </c>
      <c r="C12">
        <f>'[7]Cumulative Stats'!C146</f>
        <v>79</v>
      </c>
      <c r="D12">
        <f>'[7]Cumulative Stats'!D146</f>
        <v>3448</v>
      </c>
      <c r="E12">
        <f>'[7]Cumulative Stats'!E146</f>
        <v>43.645569620253163</v>
      </c>
      <c r="F12">
        <f>'[7]Cumulative Stats'!F146</f>
        <v>74</v>
      </c>
      <c r="G12">
        <f>'[7]Cumulative Stats'!G146</f>
        <v>0</v>
      </c>
      <c r="H12">
        <f>IF(C12&gt;=Passing!$C$1*2.5,1,IF(C12=0,-1,0))</f>
        <v>1</v>
      </c>
      <c r="K12" s="1"/>
      <c r="L12" s="4"/>
      <c r="S12" s="16"/>
    </row>
    <row r="13" spans="1:19" ht="15">
      <c r="A13" t="str">
        <f>'[4]Cumulative Stats'!$A$146</f>
        <v>O'Donnell</v>
      </c>
      <c r="B13" s="8" t="s">
        <v>107</v>
      </c>
      <c r="C13">
        <f>'[4]Cumulative Stats'!C146</f>
        <v>117</v>
      </c>
      <c r="D13">
        <f>'[4]Cumulative Stats'!D146</f>
        <v>5084</v>
      </c>
      <c r="E13">
        <f>'[4]Cumulative Stats'!E146</f>
        <v>43.452991452991455</v>
      </c>
      <c r="F13">
        <f>'[4]Cumulative Stats'!F146</f>
        <v>80</v>
      </c>
      <c r="G13">
        <f>'[4]Cumulative Stats'!G146</f>
        <v>1</v>
      </c>
      <c r="H13">
        <f>IF(C13&gt;=Passing!$C$1*2.5,1,IF(C13=0,-1,0))</f>
        <v>1</v>
      </c>
      <c r="K13" s="1"/>
      <c r="L13" s="4"/>
      <c r="S13" s="16"/>
    </row>
    <row r="14" spans="1:19" ht="15">
      <c r="A14" t="str">
        <f>'[14]Cumulative Stats'!$A$146</f>
        <v>M. Dickson</v>
      </c>
      <c r="B14" s="8" t="s">
        <v>116</v>
      </c>
      <c r="C14">
        <f>'[14]Cumulative Stats'!C146</f>
        <v>76</v>
      </c>
      <c r="D14">
        <f>'[14]Cumulative Stats'!D146</f>
        <v>3240</v>
      </c>
      <c r="E14">
        <f>'[14]Cumulative Stats'!E146</f>
        <v>42.631578947368418</v>
      </c>
      <c r="F14">
        <f>'[14]Cumulative Stats'!F146</f>
        <v>54</v>
      </c>
      <c r="G14">
        <f>'[14]Cumulative Stats'!G146</f>
        <v>0</v>
      </c>
      <c r="H14">
        <f>IF(C14&gt;=Passing!$C$1*2.5,1,IF(C14=0,-1,0))</f>
        <v>1</v>
      </c>
      <c r="K14" s="1"/>
      <c r="L14" s="4"/>
      <c r="S14" s="16"/>
    </row>
    <row r="15" spans="1:19">
      <c r="A15" t="str">
        <f>'[15]Cumulative Stats'!$A$146</f>
        <v>Pinion</v>
      </c>
      <c r="B15" s="8" t="s">
        <v>117</v>
      </c>
      <c r="C15">
        <f>'[15]Cumulative Stats'!C146</f>
        <v>78</v>
      </c>
      <c r="D15">
        <f>'[15]Cumulative Stats'!D146</f>
        <v>3304</v>
      </c>
      <c r="E15">
        <f>'[15]Cumulative Stats'!E146</f>
        <v>42.358974358974358</v>
      </c>
      <c r="F15">
        <f>'[15]Cumulative Stats'!F146</f>
        <v>64</v>
      </c>
      <c r="G15">
        <f>'[15]Cumulative Stats'!G146</f>
        <v>0</v>
      </c>
      <c r="H15">
        <f>IF(C15&gt;=Passing!$C$1*2.5,1,IF(C15=0,-1,0))</f>
        <v>1</v>
      </c>
      <c r="K15" s="1"/>
      <c r="L15" s="4"/>
    </row>
    <row r="16" spans="1:19">
      <c r="A16" t="str">
        <f>'[2]Cumulative Stats'!A146</f>
        <v>Ry. Allen</v>
      </c>
      <c r="B16" s="8" t="s">
        <v>105</v>
      </c>
      <c r="C16">
        <f>'[2]Cumulative Stats'!C146</f>
        <v>57</v>
      </c>
      <c r="D16">
        <f>'[2]Cumulative Stats'!D146</f>
        <v>2367</v>
      </c>
      <c r="E16" s="6">
        <f>'[2]Cumulative Stats'!E146</f>
        <v>41.526315789473685</v>
      </c>
      <c r="F16">
        <f>'[2]Cumulative Stats'!F146</f>
        <v>64</v>
      </c>
      <c r="G16">
        <f>'[2]Cumulative Stats'!G146</f>
        <v>0</v>
      </c>
      <c r="H16">
        <f>IF(C16&gt;=Passing!$C$1*2.5,1,IF(C16=0,-1,0))</f>
        <v>1</v>
      </c>
      <c r="K16" s="1"/>
      <c r="L16" s="4"/>
    </row>
    <row r="17" spans="1:12">
      <c r="A17" t="str">
        <f>'[5]Cumulative Stats'!$A$146</f>
        <v>C. Jones</v>
      </c>
      <c r="B17" s="8" t="s">
        <v>108</v>
      </c>
      <c r="C17">
        <f>'[5]Cumulative Stats'!C146</f>
        <v>72</v>
      </c>
      <c r="D17">
        <f>'[5]Cumulative Stats'!D146</f>
        <v>2843</v>
      </c>
      <c r="E17">
        <f>'[5]Cumulative Stats'!E146</f>
        <v>39.486111111111114</v>
      </c>
      <c r="F17">
        <f>'[5]Cumulative Stats'!F146</f>
        <v>60</v>
      </c>
      <c r="G17">
        <f>'[5]Cumulative Stats'!G146</f>
        <v>3</v>
      </c>
      <c r="H17">
        <f>IF(C17&gt;=Passing!$C$1*2.5,1,IF(C17=0,-1,0))</f>
        <v>1</v>
      </c>
      <c r="K17" s="1"/>
      <c r="L17" s="4"/>
    </row>
    <row r="18" spans="1:12">
      <c r="A18" t="str">
        <f>'[2]Cumulative Stats'!A148</f>
        <v>Redfern</v>
      </c>
      <c r="B18" s="8" t="s">
        <v>105</v>
      </c>
      <c r="C18">
        <f>'[2]Cumulative Stats'!C148</f>
        <v>7</v>
      </c>
      <c r="D18">
        <f>'[2]Cumulative Stats'!D148</f>
        <v>327</v>
      </c>
      <c r="E18" s="6">
        <f>'[2]Cumulative Stats'!E148</f>
        <v>46.714285714285715</v>
      </c>
      <c r="F18">
        <f>'[2]Cumulative Stats'!F148</f>
        <v>54</v>
      </c>
      <c r="G18">
        <f>'[2]Cumulative Stats'!G148</f>
        <v>0</v>
      </c>
      <c r="H18">
        <f>IF(C18&gt;=Passing!$C$1*2.5,1,IF(C18=0,-1,0))</f>
        <v>0</v>
      </c>
      <c r="K18" s="1"/>
      <c r="L18" s="4"/>
    </row>
    <row r="19" spans="1:12">
      <c r="A19" t="str">
        <f>'[1]Cumulative Stats'!A147</f>
        <v>Winslow</v>
      </c>
      <c r="B19" s="8" t="s">
        <v>104</v>
      </c>
      <c r="C19">
        <f>'[1]Cumulative Stats'!C147</f>
        <v>14</v>
      </c>
      <c r="D19">
        <f>'[1]Cumulative Stats'!D147</f>
        <v>620</v>
      </c>
      <c r="E19" s="6">
        <f>'[1]Cumulative Stats'!E147</f>
        <v>44.285714285714285</v>
      </c>
      <c r="F19">
        <f>'[1]Cumulative Stats'!F147</f>
        <v>54</v>
      </c>
      <c r="G19">
        <f>'[1]Cumulative Stats'!G147</f>
        <v>0</v>
      </c>
      <c r="H19">
        <f>IF(C19&gt;=Passing!$C$1*2.5,1,IF(C19=0,-1,0))</f>
        <v>0</v>
      </c>
      <c r="K19" s="1"/>
      <c r="L19" s="4"/>
    </row>
    <row r="20" spans="1:12">
      <c r="A20" t="str">
        <f>'[2]Cumulative Stats'!A147</f>
        <v>Bosher</v>
      </c>
      <c r="B20" s="8" t="s">
        <v>105</v>
      </c>
      <c r="C20">
        <f>'[2]Cumulative Stats'!C147</f>
        <v>24</v>
      </c>
      <c r="D20">
        <f>'[2]Cumulative Stats'!D147</f>
        <v>1026</v>
      </c>
      <c r="E20" s="6">
        <f>'[2]Cumulative Stats'!E147</f>
        <v>42.75</v>
      </c>
      <c r="F20">
        <f>'[2]Cumulative Stats'!F147</f>
        <v>54</v>
      </c>
      <c r="G20">
        <f>'[2]Cumulative Stats'!G147</f>
        <v>0</v>
      </c>
      <c r="H20">
        <f>IF(C20&gt;=Passing!$C$1*2.5,1,IF(C20=0,-1,0))</f>
        <v>0</v>
      </c>
      <c r="K20" s="1"/>
      <c r="L20" s="4"/>
    </row>
    <row r="21" spans="1:12">
      <c r="A21" t="str">
        <f>'[1]Cumulative Stats'!A148</f>
        <v>Gonzalez</v>
      </c>
      <c r="B21" s="8" t="s">
        <v>104</v>
      </c>
      <c r="C21">
        <f>'[1]Cumulative Stats'!C148</f>
        <v>0</v>
      </c>
      <c r="D21">
        <f>'[1]Cumulative Stats'!D148</f>
        <v>0</v>
      </c>
      <c r="E21" s="6" t="e">
        <f>'[1]Cumulative Stats'!E148</f>
        <v>#DIV/0!</v>
      </c>
      <c r="F21">
        <f>'[1]Cumulative Stats'!F148</f>
        <v>0</v>
      </c>
      <c r="G21">
        <f>'[1]Cumulative Stats'!G148</f>
        <v>0</v>
      </c>
      <c r="H21">
        <f>IF(C21&gt;=Passing!$C$1*2.5,1,IF(C21=0,-1,0))</f>
        <v>-1</v>
      </c>
      <c r="K21" s="1"/>
      <c r="L21" s="4"/>
    </row>
    <row r="22" spans="1:12">
      <c r="A22" t="str">
        <f>'[2]Cumulative Stats'!A149</f>
        <v>Wile</v>
      </c>
      <c r="B22" s="8" t="s">
        <v>105</v>
      </c>
      <c r="C22">
        <f>'[2]Cumulative Stats'!C149</f>
        <v>0</v>
      </c>
      <c r="D22">
        <f>'[2]Cumulative Stats'!D149</f>
        <v>0</v>
      </c>
      <c r="E22" s="6" t="e">
        <f>'[2]Cumulative Stats'!E149</f>
        <v>#DIV/0!</v>
      </c>
      <c r="F22">
        <f>'[2]Cumulative Stats'!F149</f>
        <v>0</v>
      </c>
      <c r="G22">
        <f>'[2]Cumulative Stats'!G149</f>
        <v>0</v>
      </c>
      <c r="H22">
        <f>IF(C22&gt;=Passing!$C$1*2.5,1,IF(C22=0,-1,0))</f>
        <v>-1</v>
      </c>
      <c r="K22" s="1"/>
      <c r="L22" s="4"/>
    </row>
    <row r="23" spans="1:12">
      <c r="B23" s="8"/>
      <c r="H23">
        <f>IF(C23&gt;=Passing!$C$1*2.5,1,IF(C23=0,-1,0))</f>
        <v>-1</v>
      </c>
      <c r="K23" s="1"/>
      <c r="L23" s="4"/>
    </row>
    <row r="24" spans="1:12">
      <c r="K24" s="1"/>
      <c r="L24" s="4"/>
    </row>
    <row r="25" spans="1:12">
      <c r="K25" s="1"/>
      <c r="L25" s="4"/>
    </row>
    <row r="26" spans="1:12">
      <c r="K26" s="1"/>
      <c r="L26" s="4"/>
    </row>
    <row r="27" spans="1:12">
      <c r="K27" s="1"/>
      <c r="L27" s="4"/>
    </row>
    <row r="28" spans="1:12">
      <c r="K28" s="1"/>
      <c r="L28" s="4"/>
    </row>
    <row r="29" spans="1:12">
      <c r="K29" s="1"/>
      <c r="L29" s="4"/>
    </row>
    <row r="30" spans="1:12">
      <c r="B30" s="8"/>
      <c r="E30" s="6"/>
      <c r="K30" s="1"/>
      <c r="L30" s="4"/>
    </row>
    <row r="31" spans="1:12">
      <c r="B31" s="8"/>
      <c r="E31" s="6"/>
      <c r="K31" s="1"/>
      <c r="L31" s="4"/>
    </row>
    <row r="32" spans="1:12">
      <c r="B32" s="8"/>
      <c r="E32" s="6"/>
      <c r="K32" s="1"/>
      <c r="L32" s="4"/>
    </row>
    <row r="33" spans="2:12">
      <c r="B33" s="8"/>
      <c r="E33" s="6"/>
      <c r="K33" s="1"/>
      <c r="L33" s="4"/>
    </row>
    <row r="34" spans="2:12">
      <c r="B34" s="8"/>
      <c r="E34" s="6"/>
      <c r="K34" s="1"/>
      <c r="L34" s="4"/>
    </row>
    <row r="35" spans="2:12">
      <c r="B35" s="8"/>
      <c r="E35" s="6"/>
      <c r="K35" s="1"/>
      <c r="L35" s="4"/>
    </row>
    <row r="36" spans="2:12">
      <c r="B36" s="8"/>
      <c r="E36" s="6"/>
      <c r="K36" s="1"/>
      <c r="L36" s="4"/>
    </row>
    <row r="37" spans="2:12">
      <c r="B37" s="8"/>
      <c r="E37" s="6"/>
      <c r="K37" s="1"/>
      <c r="L37" s="4"/>
    </row>
    <row r="38" spans="2:12">
      <c r="B38" s="8"/>
      <c r="E38" s="6"/>
      <c r="K38" s="1"/>
      <c r="L38" s="4"/>
    </row>
    <row r="39" spans="2:12">
      <c r="B39" s="8"/>
      <c r="E39" s="6"/>
      <c r="K39" s="1"/>
      <c r="L39" s="4"/>
    </row>
    <row r="40" spans="2:12">
      <c r="B40" s="8"/>
      <c r="E40" s="6"/>
      <c r="K40" s="1"/>
      <c r="L40" s="4"/>
    </row>
    <row r="41" spans="2:12">
      <c r="K41" s="1"/>
      <c r="L41" s="4"/>
    </row>
    <row r="42" spans="2:12">
      <c r="K42" s="1"/>
      <c r="L42" s="4"/>
    </row>
    <row r="43" spans="2:12">
      <c r="K43" s="1"/>
      <c r="L43" s="4"/>
    </row>
    <row r="44" spans="2:12">
      <c r="K44" s="1"/>
      <c r="L44" s="4"/>
    </row>
    <row r="45" spans="2:12">
      <c r="K45" s="1"/>
      <c r="L45" s="4"/>
    </row>
    <row r="46" spans="2:12">
      <c r="K46" s="1"/>
      <c r="L46" s="4"/>
    </row>
  </sheetData>
  <sortState xmlns:xlrd2="http://schemas.microsoft.com/office/spreadsheetml/2017/richdata2" ref="A2:H28">
    <sortCondition descending="1" ref="H2:H20"/>
    <sortCondition descending="1" ref="E2:E20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314325</xdr:colOff>
                    <xdr:row>6</xdr:row>
                    <xdr:rowOff>161925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5"/>
  <sheetViews>
    <sheetView workbookViewId="0"/>
  </sheetViews>
  <sheetFormatPr defaultColWidth="8.85546875" defaultRowHeight="12.75"/>
  <cols>
    <col min="1" max="1" width="10.85546875" customWidth="1"/>
    <col min="2" max="10" width="5.140625" customWidth="1"/>
    <col min="11" max="11" width="10.42578125" bestFit="1" customWidth="1"/>
    <col min="23" max="23" width="9.140625" style="6" customWidth="1"/>
    <col min="27" max="27" width="9.140625" style="6" customWidth="1"/>
    <col min="31" max="31" width="14.42578125" bestFit="1" customWidth="1"/>
  </cols>
  <sheetData>
    <row r="1" spans="1:30" ht="15">
      <c r="A1" s="5" t="s">
        <v>65</v>
      </c>
      <c r="B1" s="4" t="s">
        <v>93</v>
      </c>
      <c r="C1" s="4" t="s">
        <v>66</v>
      </c>
      <c r="D1" s="4" t="s">
        <v>67</v>
      </c>
      <c r="E1" s="4" t="s">
        <v>70</v>
      </c>
      <c r="F1" s="4" t="s">
        <v>71</v>
      </c>
      <c r="G1" s="4" t="s">
        <v>91</v>
      </c>
      <c r="H1" s="4" t="s">
        <v>54</v>
      </c>
      <c r="I1" s="4" t="s">
        <v>68</v>
      </c>
      <c r="J1" s="4" t="s">
        <v>69</v>
      </c>
      <c r="K1" s="4" t="s">
        <v>92</v>
      </c>
      <c r="L1" s="4" t="s">
        <v>81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5">
      <c r="A2" t="str">
        <f>'[12]Cumulative Stats'!$A$153</f>
        <v>Elliott</v>
      </c>
      <c r="B2" s="8" t="s">
        <v>114</v>
      </c>
      <c r="C2">
        <f>'[12]Cumulative Stats'!C153</f>
        <v>88</v>
      </c>
      <c r="D2">
        <f>'[12]Cumulative Stats'!D153</f>
        <v>63</v>
      </c>
      <c r="E2">
        <f>'[12]Cumulative Stats'!E153</f>
        <v>39</v>
      </c>
      <c r="F2">
        <f>'[12]Cumulative Stats'!F153</f>
        <v>35</v>
      </c>
      <c r="G2">
        <f>'[12]Cumulative Stats'!G153</f>
        <v>89.743589743589752</v>
      </c>
      <c r="H2">
        <f>'[12]Cumulative Stats'!H153</f>
        <v>51</v>
      </c>
      <c r="I2">
        <f>'[12]Cumulative Stats'!I153</f>
        <v>36</v>
      </c>
      <c r="J2">
        <f>'[12]Cumulative Stats'!J153</f>
        <v>35</v>
      </c>
      <c r="K2" s="58">
        <f>'[12]Cumulative Stats'!K153</f>
        <v>97.222222222222214</v>
      </c>
      <c r="L2">
        <f>'[12]Cumulative Stats'!L153</f>
        <v>140</v>
      </c>
      <c r="M2">
        <f>IF(E2&gt;=Passing!$C$1,1,IF(E2=0,-1,0))</f>
        <v>1</v>
      </c>
      <c r="N2" s="1" t="s">
        <v>83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5">
      <c r="A3" t="str">
        <f>'[10]Cumulative Stats'!$A$153</f>
        <v>Lutz</v>
      </c>
      <c r="B3" s="8" t="s">
        <v>112</v>
      </c>
      <c r="C3">
        <f>'[10]Cumulative Stats'!C153</f>
        <v>91</v>
      </c>
      <c r="D3">
        <f>'[10]Cumulative Stats'!D153</f>
        <v>68</v>
      </c>
      <c r="E3">
        <f>'[10]Cumulative Stats'!E153</f>
        <v>38</v>
      </c>
      <c r="F3">
        <f>'[10]Cumulative Stats'!F153</f>
        <v>34</v>
      </c>
      <c r="G3">
        <f>'[10]Cumulative Stats'!G153</f>
        <v>89.473684210526315</v>
      </c>
      <c r="H3">
        <f>'[10]Cumulative Stats'!H153</f>
        <v>54</v>
      </c>
      <c r="I3">
        <f>'[10]Cumulative Stats'!I153</f>
        <v>51</v>
      </c>
      <c r="J3">
        <f>'[10]Cumulative Stats'!J153</f>
        <v>50</v>
      </c>
      <c r="K3" s="58">
        <f>'[10]Cumulative Stats'!K153</f>
        <v>98.039215686274503</v>
      </c>
      <c r="L3">
        <f>'[10]Cumulative Stats'!L153</f>
        <v>152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5">
      <c r="A4" t="str">
        <f>'[9]Cumulative Stats'!$A$153</f>
        <v>Bailey</v>
      </c>
      <c r="B4" s="8" t="s">
        <v>111</v>
      </c>
      <c r="C4">
        <f>'[9]Cumulative Stats'!C153</f>
        <v>92</v>
      </c>
      <c r="D4">
        <f>'[9]Cumulative Stats'!D153</f>
        <v>66</v>
      </c>
      <c r="E4">
        <f>'[9]Cumulative Stats'!E153</f>
        <v>39</v>
      </c>
      <c r="F4">
        <f>'[9]Cumulative Stats'!F153</f>
        <v>34</v>
      </c>
      <c r="G4">
        <f>'[9]Cumulative Stats'!G153</f>
        <v>87.179487179487182</v>
      </c>
      <c r="H4">
        <f>'[9]Cumulative Stats'!H153</f>
        <v>51</v>
      </c>
      <c r="I4">
        <f>'[9]Cumulative Stats'!I153</f>
        <v>46</v>
      </c>
      <c r="J4">
        <f>'[9]Cumulative Stats'!J153</f>
        <v>40</v>
      </c>
      <c r="K4" s="58">
        <f>'[9]Cumulative Stats'!K153</f>
        <v>86.956521739130437</v>
      </c>
      <c r="L4">
        <f>'[9]Cumulative Stats'!L153</f>
        <v>142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5">
      <c r="A5" t="str">
        <f>'[6]Cumulative Stats'!A153</f>
        <v>Prater</v>
      </c>
      <c r="B5" s="8" t="s">
        <v>109</v>
      </c>
      <c r="C5">
        <f>'[6]Cumulative Stats'!C153</f>
        <v>49</v>
      </c>
      <c r="D5">
        <f>'[6]Cumulative Stats'!D153</f>
        <v>24</v>
      </c>
      <c r="E5">
        <f>'[6]Cumulative Stats'!E153</f>
        <v>34</v>
      </c>
      <c r="F5">
        <f>'[6]Cumulative Stats'!F153</f>
        <v>29</v>
      </c>
      <c r="G5">
        <f>'[6]Cumulative Stats'!G153</f>
        <v>85.294117647058826</v>
      </c>
      <c r="H5">
        <f>'[6]Cumulative Stats'!H153</f>
        <v>54</v>
      </c>
      <c r="I5">
        <f>'[6]Cumulative Stats'!I153</f>
        <v>26</v>
      </c>
      <c r="J5">
        <f>'[6]Cumulative Stats'!J153</f>
        <v>26</v>
      </c>
      <c r="K5" s="58">
        <f>'[6]Cumulative Stats'!K153</f>
        <v>100</v>
      </c>
      <c r="L5">
        <f>'[6]Cumulative Stats'!L153</f>
        <v>113</v>
      </c>
      <c r="M5">
        <f>IF(E5&gt;=Passing!$C$1,1,IF(E5=0,-1,0))</f>
        <v>1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5">
      <c r="A6" t="str">
        <f>'[7]Cumulative Stats'!$A$153</f>
        <v>Crosby</v>
      </c>
      <c r="B6" s="8" t="s">
        <v>110</v>
      </c>
      <c r="C6">
        <f>'[7]Cumulative Stats'!C153</f>
        <v>87</v>
      </c>
      <c r="D6">
        <f>'[7]Cumulative Stats'!D153</f>
        <v>59</v>
      </c>
      <c r="E6">
        <f>'[7]Cumulative Stats'!E153</f>
        <v>40</v>
      </c>
      <c r="F6">
        <f>'[7]Cumulative Stats'!F153</f>
        <v>34</v>
      </c>
      <c r="G6">
        <f>'[7]Cumulative Stats'!G153</f>
        <v>85</v>
      </c>
      <c r="H6">
        <f>'[7]Cumulative Stats'!H153</f>
        <v>51</v>
      </c>
      <c r="I6">
        <f>'[7]Cumulative Stats'!I153</f>
        <v>41</v>
      </c>
      <c r="J6">
        <f>'[7]Cumulative Stats'!J153</f>
        <v>36</v>
      </c>
      <c r="K6" s="58">
        <f>'[7]Cumulative Stats'!K153</f>
        <v>87.804878048780495</v>
      </c>
      <c r="L6">
        <f>'[7]Cumulative Stats'!L153</f>
        <v>138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5">
      <c r="A7" t="str">
        <f>'[2]Cumulative Stats'!A153</f>
        <v>Koo</v>
      </c>
      <c r="B7" s="8" t="s">
        <v>105</v>
      </c>
      <c r="C7">
        <f>'[2]Cumulative Stats'!C153</f>
        <v>36</v>
      </c>
      <c r="D7">
        <f>'[2]Cumulative Stats'!D153</f>
        <v>16</v>
      </c>
      <c r="E7">
        <f>'[2]Cumulative Stats'!E153</f>
        <v>20</v>
      </c>
      <c r="F7">
        <f>'[2]Cumulative Stats'!F153</f>
        <v>17</v>
      </c>
      <c r="G7">
        <f>'[2]Cumulative Stats'!G153</f>
        <v>85</v>
      </c>
      <c r="H7">
        <f>'[2]Cumulative Stats'!H153</f>
        <v>46</v>
      </c>
      <c r="I7">
        <f>'[2]Cumulative Stats'!I153</f>
        <v>14</v>
      </c>
      <c r="J7">
        <f>'[2]Cumulative Stats'!J153</f>
        <v>13</v>
      </c>
      <c r="K7" s="58">
        <f>'[2]Cumulative Stats'!K153</f>
        <v>92.857142857142861</v>
      </c>
      <c r="L7">
        <f>'[2]Cumulative Stats'!L153</f>
        <v>64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5">
      <c r="A8" t="str">
        <f>'[5]Cumulative Stats'!A153</f>
        <v>Maher</v>
      </c>
      <c r="B8" s="8" t="s">
        <v>108</v>
      </c>
      <c r="C8">
        <f>'[5]Cumulative Stats'!C153</f>
        <v>79</v>
      </c>
      <c r="D8">
        <f>'[5]Cumulative Stats'!D153</f>
        <v>48</v>
      </c>
      <c r="E8">
        <f>'[5]Cumulative Stats'!E153</f>
        <v>32</v>
      </c>
      <c r="F8">
        <f>'[5]Cumulative Stats'!F153</f>
        <v>26</v>
      </c>
      <c r="G8">
        <f>'[5]Cumulative Stats'!G153</f>
        <v>81.25</v>
      </c>
      <c r="H8">
        <f>'[5]Cumulative Stats'!H153</f>
        <v>53</v>
      </c>
      <c r="I8">
        <f>'[5]Cumulative Stats'!I153</f>
        <v>41</v>
      </c>
      <c r="J8">
        <f>'[5]Cumulative Stats'!J153</f>
        <v>39</v>
      </c>
      <c r="K8" s="58">
        <f>'[5]Cumulative Stats'!K153</f>
        <v>95.121951219512198</v>
      </c>
      <c r="L8">
        <f>'[5]Cumulative Stats'!L153</f>
        <v>117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5">
      <c r="A9" t="str">
        <f>'[15]Cumulative Stats'!A153</f>
        <v>Gay</v>
      </c>
      <c r="B9" s="8" t="s">
        <v>117</v>
      </c>
      <c r="C9">
        <f>'[15]Cumulative Stats'!C153</f>
        <v>37</v>
      </c>
      <c r="D9">
        <f>'[15]Cumulative Stats'!D153</f>
        <v>25</v>
      </c>
      <c r="E9">
        <f>'[15]Cumulative Stats'!E153</f>
        <v>35</v>
      </c>
      <c r="F9">
        <f>'[15]Cumulative Stats'!F153</f>
        <v>27</v>
      </c>
      <c r="G9">
        <f>'[15]Cumulative Stats'!G153</f>
        <v>77.142857142857153</v>
      </c>
      <c r="H9">
        <f>'[15]Cumulative Stats'!H153</f>
        <v>50</v>
      </c>
      <c r="I9">
        <f>'[15]Cumulative Stats'!I153</f>
        <v>57</v>
      </c>
      <c r="J9">
        <f>'[15]Cumulative Stats'!J153</f>
        <v>54</v>
      </c>
      <c r="K9" s="58">
        <f>'[15]Cumulative Stats'!K153</f>
        <v>94.73684210526315</v>
      </c>
      <c r="L9">
        <f>'[15]Cumulative Stats'!L153</f>
        <v>135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5">
      <c r="A10" t="str">
        <f>'[13]Cumulative Stats'!A153</f>
        <v>Gould</v>
      </c>
      <c r="B10" s="8" t="s">
        <v>115</v>
      </c>
      <c r="C10">
        <f>'[13]Cumulative Stats'!C153</f>
        <v>40</v>
      </c>
      <c r="D10">
        <f>'[13]Cumulative Stats'!D153</f>
        <v>16</v>
      </c>
      <c r="E10">
        <f>'[13]Cumulative Stats'!E153</f>
        <v>34</v>
      </c>
      <c r="F10">
        <f>'[13]Cumulative Stats'!F153</f>
        <v>25</v>
      </c>
      <c r="G10">
        <f>'[13]Cumulative Stats'!G153</f>
        <v>73.529411764705884</v>
      </c>
      <c r="H10">
        <f>'[13]Cumulative Stats'!H153</f>
        <v>46</v>
      </c>
      <c r="I10">
        <f>'[13]Cumulative Stats'!I153</f>
        <v>43</v>
      </c>
      <c r="J10">
        <f>'[13]Cumulative Stats'!J153</f>
        <v>42</v>
      </c>
      <c r="K10" s="58">
        <f>'[13]Cumulative Stats'!K153</f>
        <v>97.674418604651152</v>
      </c>
      <c r="L10">
        <f>'[13]Cumulative Stats'!L153</f>
        <v>117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5">
      <c r="A11" t="str">
        <f>'[8]Cumulative Stats'!$A$153</f>
        <v>Zuerlein</v>
      </c>
      <c r="B11" s="8" t="s">
        <v>139</v>
      </c>
      <c r="C11">
        <f>'[8]Cumulative Stats'!C153</f>
        <v>92</v>
      </c>
      <c r="D11">
        <f>'[8]Cumulative Stats'!D153</f>
        <v>68</v>
      </c>
      <c r="E11">
        <f>'[8]Cumulative Stats'!E153</f>
        <v>41</v>
      </c>
      <c r="F11">
        <f>'[8]Cumulative Stats'!F153</f>
        <v>30</v>
      </c>
      <c r="G11">
        <f>'[8]Cumulative Stats'!G153</f>
        <v>73.170731707317074</v>
      </c>
      <c r="H11">
        <f>'[8]Cumulative Stats'!H153</f>
        <v>56</v>
      </c>
      <c r="I11">
        <f>'[8]Cumulative Stats'!I153</f>
        <v>53</v>
      </c>
      <c r="J11">
        <f>'[8]Cumulative Stats'!J153</f>
        <v>50</v>
      </c>
      <c r="K11" s="58">
        <f>'[8]Cumulative Stats'!K153</f>
        <v>94.339622641509436</v>
      </c>
      <c r="L11">
        <f>'[8]Cumulative Stats'!L153</f>
        <v>140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>
      <c r="A12" t="str">
        <f>'[16]Cumulative Stats'!A153</f>
        <v>Hopkins</v>
      </c>
      <c r="B12" s="8" t="s">
        <v>118</v>
      </c>
      <c r="C12">
        <f>'[16]Cumulative Stats'!C153</f>
        <v>65</v>
      </c>
      <c r="D12">
        <f>'[16]Cumulative Stats'!D153</f>
        <v>50</v>
      </c>
      <c r="E12">
        <f>'[16]Cumulative Stats'!E153</f>
        <v>26</v>
      </c>
      <c r="F12">
        <f>'[16]Cumulative Stats'!F153</f>
        <v>19</v>
      </c>
      <c r="G12">
        <f>'[16]Cumulative Stats'!G153</f>
        <v>73.076923076923066</v>
      </c>
      <c r="H12">
        <f>'[16]Cumulative Stats'!H153</f>
        <v>52</v>
      </c>
      <c r="I12">
        <f>'[16]Cumulative Stats'!I153</f>
        <v>33</v>
      </c>
      <c r="J12">
        <f>'[16]Cumulative Stats'!J153</f>
        <v>32</v>
      </c>
      <c r="K12" s="58">
        <f>'[16]Cumulative Stats'!K153</f>
        <v>96.969696969696969</v>
      </c>
      <c r="L12">
        <f>'[16]Cumulative Stats'!L153</f>
        <v>89</v>
      </c>
      <c r="M12">
        <f>IF(E12&gt;=Passing!$C$1,1,IF(E12=0,-1,0))</f>
        <v>1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'[1]Cumulative Stats'!$A$153</f>
        <v>Gonzalez</v>
      </c>
      <c r="B13" s="8" t="s">
        <v>104</v>
      </c>
      <c r="C13">
        <f>'[1]Cumulative Stats'!C153</f>
        <v>60</v>
      </c>
      <c r="D13">
        <f>'[1]Cumulative Stats'!D153</f>
        <v>34</v>
      </c>
      <c r="E13">
        <f>'[1]Cumulative Stats'!E153</f>
        <v>30</v>
      </c>
      <c r="F13">
        <f>'[1]Cumulative Stats'!F153</f>
        <v>21</v>
      </c>
      <c r="G13">
        <f>'[1]Cumulative Stats'!G153</f>
        <v>70</v>
      </c>
      <c r="H13">
        <f>'[1]Cumulative Stats'!H153</f>
        <v>50</v>
      </c>
      <c r="I13">
        <f>'[1]Cumulative Stats'!I153</f>
        <v>27</v>
      </c>
      <c r="J13">
        <f>'[1]Cumulative Stats'!J153</f>
        <v>27</v>
      </c>
      <c r="K13" s="58">
        <f>'[1]Cumulative Stats'!K153</f>
        <v>100</v>
      </c>
      <c r="L13">
        <f>'[1]Cumulative Stats'!L153</f>
        <v>90</v>
      </c>
      <c r="M13">
        <f>IF(E13&gt;=Passing!$C$1,1,IF(E13=0,-1,0))</f>
        <v>1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t="str">
        <f>'[14]Cumulative Stats'!$A$153</f>
        <v>Myers</v>
      </c>
      <c r="B14" s="8" t="s">
        <v>115</v>
      </c>
      <c r="C14">
        <f>'[14]Cumulative Stats'!C153</f>
        <v>89</v>
      </c>
      <c r="D14">
        <f>'[14]Cumulative Stats'!D153</f>
        <v>64</v>
      </c>
      <c r="E14">
        <f>'[14]Cumulative Stats'!E153</f>
        <v>30</v>
      </c>
      <c r="F14">
        <f>'[14]Cumulative Stats'!F153</f>
        <v>21</v>
      </c>
      <c r="G14">
        <f>'[14]Cumulative Stats'!G153</f>
        <v>70</v>
      </c>
      <c r="H14">
        <f>'[14]Cumulative Stats'!H153</f>
        <v>52</v>
      </c>
      <c r="I14">
        <f>'[14]Cumulative Stats'!I153</f>
        <v>52</v>
      </c>
      <c r="J14">
        <f>'[14]Cumulative Stats'!J153</f>
        <v>45</v>
      </c>
      <c r="K14" s="58">
        <f>'[14]Cumulative Stats'!K153</f>
        <v>86.538461538461547</v>
      </c>
      <c r="L14">
        <f>'[14]Cumulative Stats'!L153</f>
        <v>108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>
      <c r="A15" t="str">
        <f>'[4]Cumulative Stats'!$A$153</f>
        <v>Pineiro</v>
      </c>
      <c r="B15" s="8" t="s">
        <v>107</v>
      </c>
      <c r="C15">
        <f>'[4]Cumulative Stats'!C153</f>
        <v>61</v>
      </c>
      <c r="D15">
        <f>'[4]Cumulative Stats'!D153</f>
        <v>30</v>
      </c>
      <c r="E15">
        <f>'[4]Cumulative Stats'!E153</f>
        <v>33</v>
      </c>
      <c r="F15">
        <f>'[4]Cumulative Stats'!F153</f>
        <v>23</v>
      </c>
      <c r="G15">
        <f>'[4]Cumulative Stats'!G153</f>
        <v>69.696969696969703</v>
      </c>
      <c r="H15">
        <f>'[4]Cumulative Stats'!H153</f>
        <v>50</v>
      </c>
      <c r="I15">
        <f>'[4]Cumulative Stats'!I153</f>
        <v>26</v>
      </c>
      <c r="J15">
        <f>'[4]Cumulative Stats'!J153</f>
        <v>25</v>
      </c>
      <c r="K15" s="58">
        <f>'[4]Cumulative Stats'!K153</f>
        <v>96.15384615384616</v>
      </c>
      <c r="L15">
        <f>'[4]Cumulative Stats'!L153</f>
        <v>94</v>
      </c>
      <c r="M15">
        <f>IF(E15&gt;=Passing!$C$1,1,IF(E15=0,-1,0))</f>
        <v>1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A16" t="str">
        <f>'[3]Cumulative Stats'!$A$153</f>
        <v>Slye</v>
      </c>
      <c r="B16" s="8" t="s">
        <v>106</v>
      </c>
      <c r="C16">
        <f>'[3]Cumulative Stats'!C153</f>
        <v>67</v>
      </c>
      <c r="D16">
        <f>'[3]Cumulative Stats'!D153</f>
        <v>62</v>
      </c>
      <c r="E16">
        <f>'[3]Cumulative Stats'!E153</f>
        <v>40</v>
      </c>
      <c r="F16">
        <f>'[3]Cumulative Stats'!F153</f>
        <v>25</v>
      </c>
      <c r="G16">
        <f>'[3]Cumulative Stats'!G153</f>
        <v>62.5</v>
      </c>
      <c r="H16">
        <f>'[3]Cumulative Stats'!H153</f>
        <v>50</v>
      </c>
      <c r="I16">
        <f>'[3]Cumulative Stats'!I153</f>
        <v>29</v>
      </c>
      <c r="J16">
        <f>'[3]Cumulative Stats'!J153</f>
        <v>24</v>
      </c>
      <c r="K16" s="58">
        <f>'[3]Cumulative Stats'!K153</f>
        <v>82.758620689655174</v>
      </c>
      <c r="L16">
        <f>'[3]Cumulative Stats'!L153</f>
        <v>99</v>
      </c>
      <c r="M16">
        <f>IF(E16&gt;=Passing!$C$1,1,IF(E16=0,-1,0))</f>
        <v>1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1:27">
      <c r="A17" t="str">
        <f>'[11]Cumulative Stats'!$A$153</f>
        <v>Rosas</v>
      </c>
      <c r="B17" s="8" t="s">
        <v>113</v>
      </c>
      <c r="C17">
        <f>'[11]Cumulative Stats'!C153</f>
        <v>71</v>
      </c>
      <c r="D17">
        <f>'[11]Cumulative Stats'!D153</f>
        <v>48</v>
      </c>
      <c r="E17">
        <f>'[11]Cumulative Stats'!E153</f>
        <v>25</v>
      </c>
      <c r="F17">
        <f>'[11]Cumulative Stats'!F153</f>
        <v>15</v>
      </c>
      <c r="G17">
        <f>'[11]Cumulative Stats'!G153</f>
        <v>60</v>
      </c>
      <c r="H17">
        <f>'[11]Cumulative Stats'!H153</f>
        <v>49</v>
      </c>
      <c r="I17">
        <f>'[11]Cumulative Stats'!I153</f>
        <v>40</v>
      </c>
      <c r="J17">
        <f>'[11]Cumulative Stats'!J153</f>
        <v>38</v>
      </c>
      <c r="K17" s="58">
        <f>'[11]Cumulative Stats'!K153</f>
        <v>95</v>
      </c>
      <c r="L17">
        <f>'[11]Cumulative Stats'!L153</f>
        <v>83</v>
      </c>
      <c r="M17">
        <f>IF(E17&gt;=Passing!$C$1,1,IF(E17=0,-1,0))</f>
        <v>1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1:27">
      <c r="A18" t="str">
        <f>'[2]Cumulative Stats'!A154</f>
        <v>Bryant</v>
      </c>
      <c r="B18" s="8" t="s">
        <v>105</v>
      </c>
      <c r="C18">
        <f>'[2]Cumulative Stats'!C154</f>
        <v>19</v>
      </c>
      <c r="D18">
        <f>'[2]Cumulative Stats'!D154</f>
        <v>0</v>
      </c>
      <c r="E18">
        <f>'[2]Cumulative Stats'!E154</f>
        <v>19</v>
      </c>
      <c r="F18">
        <f>'[2]Cumulative Stats'!F154</f>
        <v>11</v>
      </c>
      <c r="G18">
        <f>'[2]Cumulative Stats'!G154</f>
        <v>57.894736842105267</v>
      </c>
      <c r="H18">
        <f>'[2]Cumulative Stats'!H154</f>
        <v>49</v>
      </c>
      <c r="I18">
        <f>'[2]Cumulative Stats'!I154</f>
        <v>7</v>
      </c>
      <c r="J18">
        <f>'[2]Cumulative Stats'!J154</f>
        <v>7</v>
      </c>
      <c r="K18" s="58">
        <f>'[2]Cumulative Stats'!K154</f>
        <v>100</v>
      </c>
      <c r="L18">
        <f>'[2]Cumulative Stats'!L154</f>
        <v>40</v>
      </c>
      <c r="M18">
        <f>IF(E18&gt;=Passing!$C$1,1,IF(E18=0,-1,0))</f>
        <v>1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1:27">
      <c r="A19" t="str">
        <f>'[13]Cumulative Stats'!A154</f>
        <v>McLaughlin</v>
      </c>
      <c r="B19" s="8" t="s">
        <v>115</v>
      </c>
      <c r="C19">
        <f>'[13]Cumulative Stats'!C154</f>
        <v>0</v>
      </c>
      <c r="D19">
        <f>'[13]Cumulative Stats'!D154</f>
        <v>0</v>
      </c>
      <c r="E19">
        <f>'[13]Cumulative Stats'!E154</f>
        <v>6</v>
      </c>
      <c r="F19">
        <f>'[13]Cumulative Stats'!F154</f>
        <v>6</v>
      </c>
      <c r="G19">
        <f>'[13]Cumulative Stats'!G154</f>
        <v>100</v>
      </c>
      <c r="H19">
        <f>'[13]Cumulative Stats'!H154</f>
        <v>42</v>
      </c>
      <c r="I19">
        <f>'[13]Cumulative Stats'!I154</f>
        <v>9</v>
      </c>
      <c r="J19">
        <f>'[13]Cumulative Stats'!J154</f>
        <v>9</v>
      </c>
      <c r="K19" s="58">
        <f>'[13]Cumulative Stats'!K154</f>
        <v>100</v>
      </c>
      <c r="L19">
        <f>'[13]Cumulative Stats'!L154</f>
        <v>27</v>
      </c>
      <c r="M19">
        <f>IF(E19&gt;=Passing!$C$1,1,IF(E19=0,-1,0))</f>
        <v>0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1:27">
      <c r="A20" t="str">
        <f>'[5]Cumulative Stats'!A154</f>
        <v>Forbath</v>
      </c>
      <c r="B20" s="8" t="s">
        <v>108</v>
      </c>
      <c r="C20">
        <f>'[5]Cumulative Stats'!C154</f>
        <v>9</v>
      </c>
      <c r="D20">
        <f>'[5]Cumulative Stats'!D154</f>
        <v>4</v>
      </c>
      <c r="E20">
        <f>'[5]Cumulative Stats'!E154</f>
        <v>2</v>
      </c>
      <c r="F20">
        <f>'[5]Cumulative Stats'!F154</f>
        <v>2</v>
      </c>
      <c r="G20">
        <f>'[5]Cumulative Stats'!G154</f>
        <v>100</v>
      </c>
      <c r="H20">
        <f>'[5]Cumulative Stats'!H154</f>
        <v>31</v>
      </c>
      <c r="I20">
        <f>'[5]Cumulative Stats'!I154</f>
        <v>6</v>
      </c>
      <c r="J20">
        <f>'[5]Cumulative Stats'!J154</f>
        <v>6</v>
      </c>
      <c r="K20" s="58">
        <f>'[5]Cumulative Stats'!K154</f>
        <v>100</v>
      </c>
      <c r="L20">
        <f>'[5]Cumulative Stats'!L154</f>
        <v>12</v>
      </c>
      <c r="M20">
        <f>IF(E20&gt;=Passing!$C$1,1,IF(E20=0,-1,0))</f>
        <v>0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1:27">
      <c r="A21" t="str">
        <f>'[6]Cumulative Stats'!A154</f>
        <v>Martin</v>
      </c>
      <c r="B21" s="8" t="s">
        <v>109</v>
      </c>
      <c r="C21">
        <f>'[6]Cumulative Stats'!C154</f>
        <v>23</v>
      </c>
      <c r="D21">
        <f>'[6]Cumulative Stats'!D154</f>
        <v>7</v>
      </c>
      <c r="E21">
        <f>'[6]Cumulative Stats'!E154</f>
        <v>0</v>
      </c>
      <c r="F21">
        <f>'[6]Cumulative Stats'!F154</f>
        <v>0</v>
      </c>
      <c r="G21" t="e">
        <f>'[6]Cumulative Stats'!G154</f>
        <v>#DIV/0!</v>
      </c>
      <c r="H21">
        <f>'[6]Cumulative Stats'!H154</f>
        <v>0</v>
      </c>
      <c r="I21">
        <f>'[6]Cumulative Stats'!I154</f>
        <v>0</v>
      </c>
      <c r="J21">
        <f>'[6]Cumulative Stats'!J154</f>
        <v>0</v>
      </c>
      <c r="K21" s="58" t="e">
        <f>'[6]Cumulative Stats'!K154</f>
        <v>#DIV/0!</v>
      </c>
      <c r="L21">
        <f>'[6]Cumulative Stats'!L154</f>
        <v>0</v>
      </c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1:27">
      <c r="A22" t="str">
        <f>'[13]Cumulative Stats'!A155</f>
        <v>Wishnowsky</v>
      </c>
      <c r="B22" s="8" t="s">
        <v>115</v>
      </c>
      <c r="C22">
        <f>'[13]Cumulative Stats'!C155</f>
        <v>55</v>
      </c>
      <c r="D22">
        <f>'[13]Cumulative Stats'!D155</f>
        <v>27</v>
      </c>
      <c r="E22">
        <f>'[13]Cumulative Stats'!E155</f>
        <v>0</v>
      </c>
      <c r="F22">
        <f>'[13]Cumulative Stats'!F155</f>
        <v>0</v>
      </c>
      <c r="G22" t="e">
        <f>'[13]Cumulative Stats'!G155</f>
        <v>#DIV/0!</v>
      </c>
      <c r="H22">
        <f>'[13]Cumulative Stats'!H155</f>
        <v>0</v>
      </c>
      <c r="I22">
        <f>'[13]Cumulative Stats'!I155</f>
        <v>0</v>
      </c>
      <c r="J22">
        <f>'[13]Cumulative Stats'!J155</f>
        <v>0</v>
      </c>
      <c r="K22" s="58" t="e">
        <f>'[13]Cumulative Stats'!K155</f>
        <v>#DIV/0!</v>
      </c>
      <c r="L22">
        <f>'[13]Cumulative Stats'!L155</f>
        <v>0</v>
      </c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1:27">
      <c r="A23" t="str">
        <f>'[15]Cumulative Stats'!A154</f>
        <v>Pinion</v>
      </c>
      <c r="B23" s="8" t="s">
        <v>117</v>
      </c>
      <c r="C23">
        <f>'[15]Cumulative Stats'!C154</f>
        <v>54</v>
      </c>
      <c r="D23">
        <f>'[15]Cumulative Stats'!D154</f>
        <v>38</v>
      </c>
      <c r="E23">
        <f>'[15]Cumulative Stats'!E154</f>
        <v>0</v>
      </c>
      <c r="F23">
        <f>'[15]Cumulative Stats'!F154</f>
        <v>0</v>
      </c>
      <c r="G23" t="e">
        <f>'[15]Cumulative Stats'!G154</f>
        <v>#DIV/0!</v>
      </c>
      <c r="H23">
        <f>'[15]Cumulative Stats'!H154</f>
        <v>0</v>
      </c>
      <c r="I23">
        <f>'[15]Cumulative Stats'!I154</f>
        <v>0</v>
      </c>
      <c r="J23">
        <f>'[15]Cumulative Stats'!J154</f>
        <v>0</v>
      </c>
      <c r="K23" s="58" t="e">
        <f>'[15]Cumulative Stats'!K154</f>
        <v>#DIV/0!</v>
      </c>
      <c r="L23">
        <f>'[15]Cumulative Stats'!L154</f>
        <v>0</v>
      </c>
      <c r="M23">
        <f>IF(E23&gt;=Passing!$C$1,1,IF(E23=0,-1,0))</f>
        <v>-1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1:27">
      <c r="B24" s="8"/>
      <c r="K24" s="6"/>
      <c r="M24">
        <f>IF(E24&gt;=Passing!$C$1,1,IF(E24=0,-1,0))</f>
        <v>-1</v>
      </c>
      <c r="Q24" s="5"/>
      <c r="R24" s="4"/>
      <c r="S24" s="4"/>
      <c r="T24" s="4"/>
      <c r="U24" s="4"/>
    </row>
    <row r="25" spans="1:27">
      <c r="B25" s="8"/>
      <c r="K25" s="6"/>
      <c r="M25">
        <f>IF(E25&gt;=Passing!$C$1,1,IF(E25=0,-1,0))</f>
        <v>-1</v>
      </c>
    </row>
  </sheetData>
  <sortState xmlns:xlrd2="http://schemas.microsoft.com/office/spreadsheetml/2017/richdata2" ref="A2:M30">
    <sortCondition descending="1" ref="M2:M22"/>
    <sortCondition descending="1" ref="G2:G22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581025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workbookViewId="0">
      <selection activeCell="J1" sqref="J1"/>
    </sheetView>
  </sheetViews>
  <sheetFormatPr defaultColWidth="8.85546875" defaultRowHeight="12.75"/>
  <cols>
    <col min="1" max="1" width="18.140625" customWidth="1"/>
    <col min="2" max="9" width="6.28515625" customWidth="1"/>
    <col min="10" max="10" width="16.7109375" customWidth="1"/>
    <col min="11" max="14" width="6.28515625" customWidth="1"/>
    <col min="19" max="19" width="9.140625" style="6" customWidth="1"/>
    <col min="29" max="29" width="15" bestFit="1" customWidth="1"/>
    <col min="34" max="34" width="14.28515625" bestFit="1" customWidth="1"/>
    <col min="37" max="37" width="6.28515625" customWidth="1"/>
  </cols>
  <sheetData>
    <row r="1" spans="1:37" ht="15">
      <c r="A1" s="1" t="s">
        <v>63</v>
      </c>
      <c r="B1" s="4" t="s">
        <v>93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53</v>
      </c>
      <c r="H1" s="4"/>
      <c r="I1" s="4"/>
      <c r="J1" s="4" t="s">
        <v>78</v>
      </c>
      <c r="K1" s="4" t="s">
        <v>93</v>
      </c>
      <c r="L1" s="4" t="s">
        <v>64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5">
      <c r="A2" t="str">
        <f>'[12]Cumulative Stats'!A161</f>
        <v>Darby</v>
      </c>
      <c r="B2" s="8" t="s">
        <v>114</v>
      </c>
      <c r="C2">
        <f>'[12]Cumulative Stats'!C161</f>
        <v>4</v>
      </c>
      <c r="D2">
        <f>'[12]Cumulative Stats'!D161</f>
        <v>66</v>
      </c>
      <c r="E2" s="6">
        <f>'[12]Cumulative Stats'!E161</f>
        <v>16.5</v>
      </c>
      <c r="F2">
        <f>'[12]Cumulative Stats'!F161</f>
        <v>26</v>
      </c>
      <c r="G2">
        <f>'[12]Cumulative Stats'!G161</f>
        <v>1</v>
      </c>
      <c r="J2" t="str">
        <f>'[8]Cumulative Stats'!A175</f>
        <v>Fowler</v>
      </c>
      <c r="K2" s="8" t="s">
        <v>139</v>
      </c>
      <c r="L2" s="6">
        <f>'[8]Cumulative Stats'!C175</f>
        <v>19.5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5">
      <c r="A3" t="str">
        <f>'[5]Cumulative Stats'!A160</f>
        <v>Lewis</v>
      </c>
      <c r="B3" s="8" t="s">
        <v>108</v>
      </c>
      <c r="C3">
        <f>'[5]Cumulative Stats'!C160</f>
        <v>4</v>
      </c>
      <c r="D3">
        <f>'[5]Cumulative Stats'!D160</f>
        <v>56</v>
      </c>
      <c r="E3">
        <f>'[5]Cumulative Stats'!E160</f>
        <v>14</v>
      </c>
      <c r="F3">
        <f>'[5]Cumulative Stats'!F160</f>
        <v>18</v>
      </c>
      <c r="G3">
        <f>'[5]Cumulative Stats'!G160</f>
        <v>0</v>
      </c>
      <c r="J3" t="str">
        <f>'[10]Cumulative Stats'!A174</f>
        <v>Jordan</v>
      </c>
      <c r="K3" s="8" t="s">
        <v>112</v>
      </c>
      <c r="L3" s="6">
        <f>'[10]Cumulative Stats'!C174</f>
        <v>18.5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5">
      <c r="A4" t="str">
        <f>'[3]Cumulative Stats'!A161</f>
        <v>Bradberry</v>
      </c>
      <c r="B4" s="8" t="s">
        <v>106</v>
      </c>
      <c r="C4">
        <f>'[3]Cumulative Stats'!C161</f>
        <v>4</v>
      </c>
      <c r="D4">
        <f>'[3]Cumulative Stats'!D161</f>
        <v>2</v>
      </c>
      <c r="E4">
        <f>'[3]Cumulative Stats'!E161</f>
        <v>0.5</v>
      </c>
      <c r="F4">
        <f>'[3]Cumulative Stats'!F161</f>
        <v>1</v>
      </c>
      <c r="G4">
        <f>'[3]Cumulative Stats'!G161</f>
        <v>0</v>
      </c>
      <c r="J4" t="str">
        <f>'[8]Cumulative Stats'!A174</f>
        <v>Donald</v>
      </c>
      <c r="K4" s="8" t="s">
        <v>139</v>
      </c>
      <c r="L4" s="6">
        <f>'[8]Cumulative Stats'!C174</f>
        <v>18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5">
      <c r="A5" t="str">
        <f>'[3]Cumulative Stats'!A164</f>
        <v>Elliott</v>
      </c>
      <c r="B5" s="8" t="s">
        <v>106</v>
      </c>
      <c r="C5">
        <f>'[3]Cumulative Stats'!C164</f>
        <v>4</v>
      </c>
      <c r="D5">
        <f>'[3]Cumulative Stats'!D164</f>
        <v>1</v>
      </c>
      <c r="E5" s="6">
        <f>'[3]Cumulative Stats'!E164</f>
        <v>0.25</v>
      </c>
      <c r="F5">
        <f>'[3]Cumulative Stats'!F164</f>
        <v>1</v>
      </c>
      <c r="G5">
        <f>'[3]Cumulative Stats'!G164</f>
        <v>0</v>
      </c>
      <c r="J5" t="str">
        <f>'[7]Cumulative Stats'!A174</f>
        <v>Z. Smith</v>
      </c>
      <c r="K5" s="8" t="s">
        <v>110</v>
      </c>
      <c r="L5" s="6">
        <f>'[7]Cumulative Stats'!C174</f>
        <v>18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5">
      <c r="A6" t="str">
        <f>'[13]Cumulative Stats'!A160</f>
        <v>K. Williams</v>
      </c>
      <c r="B6" s="8" t="s">
        <v>115</v>
      </c>
      <c r="C6">
        <f>'[13]Cumulative Stats'!C160</f>
        <v>3</v>
      </c>
      <c r="D6">
        <f>'[13]Cumulative Stats'!D160</f>
        <v>89</v>
      </c>
      <c r="E6">
        <f>'[13]Cumulative Stats'!E160</f>
        <v>29.666666666666668</v>
      </c>
      <c r="F6">
        <f>'[13]Cumulative Stats'!F160</f>
        <v>49</v>
      </c>
      <c r="G6">
        <f>'[13]Cumulative Stats'!G160</f>
        <v>1</v>
      </c>
      <c r="J6" t="str">
        <f>'[1]Cumulative Stats'!A174</f>
        <v>Cha. Jones</v>
      </c>
      <c r="K6" s="8" t="s">
        <v>104</v>
      </c>
      <c r="L6" s="6">
        <f>'[1]Cumulative Stats'!C174</f>
        <v>17.5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5">
      <c r="A7" t="str">
        <f>'[1]Cumulative Stats'!A159</f>
        <v>Hicks</v>
      </c>
      <c r="B7" s="8" t="s">
        <v>104</v>
      </c>
      <c r="C7">
        <f>'[1]Cumulative Stats'!C159</f>
        <v>3</v>
      </c>
      <c r="D7">
        <f>'[1]Cumulative Stats'!D159</f>
        <v>60</v>
      </c>
      <c r="E7" s="6">
        <f>'[1]Cumulative Stats'!E159</f>
        <v>20</v>
      </c>
      <c r="F7">
        <f>'[1]Cumulative Stats'!F159</f>
        <v>49</v>
      </c>
      <c r="G7">
        <f>'[1]Cumulative Stats'!G159</f>
        <v>0</v>
      </c>
      <c r="J7" t="str">
        <f>'[9]Cumulative Stats'!A174</f>
        <v>Hunter</v>
      </c>
      <c r="K7" s="8" t="s">
        <v>111</v>
      </c>
      <c r="L7" s="6">
        <f>'[9]Cumulative Stats'!C174</f>
        <v>17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5">
      <c r="A8" t="str">
        <f>'[13]Cumulative Stats'!A159</f>
        <v>Sherman</v>
      </c>
      <c r="B8" s="8" t="s">
        <v>115</v>
      </c>
      <c r="C8">
        <f>'[13]Cumulative Stats'!C159</f>
        <v>3</v>
      </c>
      <c r="D8">
        <f>'[13]Cumulative Stats'!D159</f>
        <v>45</v>
      </c>
      <c r="E8">
        <f>'[13]Cumulative Stats'!E159</f>
        <v>15</v>
      </c>
      <c r="F8">
        <f>'[13]Cumulative Stats'!F159</f>
        <v>34</v>
      </c>
      <c r="G8">
        <f>'[13]Cumulative Stats'!G159</f>
        <v>1</v>
      </c>
      <c r="J8" t="str">
        <f>'[4]Cumulative Stats'!A174</f>
        <v>Mack</v>
      </c>
      <c r="K8" s="8" t="s">
        <v>107</v>
      </c>
      <c r="L8" s="6">
        <f>'[4]Cumulative Stats'!C174</f>
        <v>14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5">
      <c r="A9" t="str">
        <f>'[11]Cumulative Stats'!A160</f>
        <v>Connelly</v>
      </c>
      <c r="B9" s="8" t="s">
        <v>113</v>
      </c>
      <c r="C9">
        <f>'[11]Cumulative Stats'!C160</f>
        <v>3</v>
      </c>
      <c r="D9">
        <f>'[11]Cumulative Stats'!D160</f>
        <v>37</v>
      </c>
      <c r="E9">
        <f>'[11]Cumulative Stats'!E160</f>
        <v>12.333333333333334</v>
      </c>
      <c r="F9">
        <f>'[11]Cumulative Stats'!F160</f>
        <v>18</v>
      </c>
      <c r="G9">
        <f>'[11]Cumulative Stats'!G160</f>
        <v>0</v>
      </c>
      <c r="J9" t="str">
        <f>'[3]Cumulative Stats'!A178</f>
        <v>McCoy</v>
      </c>
      <c r="K9" s="8" t="s">
        <v>106</v>
      </c>
      <c r="L9" s="6">
        <f>'[3]Cumulative Stats'!C178</f>
        <v>12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5">
      <c r="A10" t="str">
        <f>'[8]Cumulative Stats'!A160</f>
        <v>Littleton</v>
      </c>
      <c r="B10" s="8" t="s">
        <v>139</v>
      </c>
      <c r="C10">
        <f>'[8]Cumulative Stats'!C160</f>
        <v>3</v>
      </c>
      <c r="D10">
        <f>'[8]Cumulative Stats'!D160</f>
        <v>6</v>
      </c>
      <c r="E10">
        <f>'[8]Cumulative Stats'!E160</f>
        <v>2</v>
      </c>
      <c r="F10">
        <f>'[8]Cumulative Stats'!F160</f>
        <v>3</v>
      </c>
      <c r="G10">
        <f>'[8]Cumulative Stats'!G160</f>
        <v>0</v>
      </c>
      <c r="J10" t="str">
        <f>'[15]Cumulative Stats'!A174</f>
        <v>Barrett</v>
      </c>
      <c r="K10" s="8" t="s">
        <v>117</v>
      </c>
      <c r="L10" s="6">
        <f>'[15]Cumulative Stats'!C174</f>
        <v>11.5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5">
      <c r="A11" t="str">
        <f>'[3]Cumulative Stats'!A159</f>
        <v>D. Jackson</v>
      </c>
      <c r="B11" s="8" t="s">
        <v>106</v>
      </c>
      <c r="C11">
        <f>'[3]Cumulative Stats'!C159</f>
        <v>3</v>
      </c>
      <c r="D11">
        <f>'[3]Cumulative Stats'!D159</f>
        <v>-1</v>
      </c>
      <c r="E11" s="6">
        <f>'[3]Cumulative Stats'!E159</f>
        <v>-0.33333333333333331</v>
      </c>
      <c r="F11">
        <f>'[3]Cumulative Stats'!F159</f>
        <v>0</v>
      </c>
      <c r="G11">
        <f>'[3]Cumulative Stats'!G159</f>
        <v>0</v>
      </c>
      <c r="J11" t="str">
        <f>'[3]Cumulative Stats'!A176</f>
        <v>Burns</v>
      </c>
      <c r="K11" s="8" t="s">
        <v>106</v>
      </c>
      <c r="L11" s="6">
        <f>'[3]Cumulative Stats'!C176</f>
        <v>11.5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5">
      <c r="A12" t="str">
        <f>'[6]Cumulative Stats'!A160</f>
        <v>Oruwariye</v>
      </c>
      <c r="B12" s="8" t="s">
        <v>109</v>
      </c>
      <c r="C12">
        <f>'[6]Cumulative Stats'!C160</f>
        <v>3</v>
      </c>
      <c r="D12">
        <f>'[6]Cumulative Stats'!D160</f>
        <v>-4</v>
      </c>
      <c r="E12">
        <f>'[6]Cumulative Stats'!E160</f>
        <v>-1.3333333333333333</v>
      </c>
      <c r="F12">
        <f>'[6]Cumulative Stats'!F160</f>
        <v>0</v>
      </c>
      <c r="G12">
        <f>'[6]Cumulative Stats'!G160</f>
        <v>0</v>
      </c>
      <c r="J12" t="str">
        <f>'[3]Cumulative Stats'!A174</f>
        <v>Addison</v>
      </c>
      <c r="K12" s="8" t="s">
        <v>106</v>
      </c>
      <c r="L12" s="6">
        <f>'[3]Cumulative Stats'!C174</f>
        <v>10.5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5">
      <c r="A13" t="str">
        <f>'[7]Cumulative Stats'!A160</f>
        <v>Alexander</v>
      </c>
      <c r="B13" s="8" t="s">
        <v>110</v>
      </c>
      <c r="C13">
        <f>'[7]Cumulative Stats'!C160</f>
        <v>2</v>
      </c>
      <c r="D13">
        <f>'[7]Cumulative Stats'!D160</f>
        <v>70</v>
      </c>
      <c r="E13">
        <f>'[7]Cumulative Stats'!E160</f>
        <v>35</v>
      </c>
      <c r="F13">
        <f>'[7]Cumulative Stats'!F160</f>
        <v>42</v>
      </c>
      <c r="G13">
        <f>'[7]Cumulative Stats'!G160</f>
        <v>0</v>
      </c>
      <c r="J13" t="str">
        <f>'[13]Cumulative Stats'!A174</f>
        <v>Armstead</v>
      </c>
      <c r="K13" s="8" t="s">
        <v>115</v>
      </c>
      <c r="L13" s="6">
        <f>'[13]Cumulative Stats'!C174</f>
        <v>9.5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5">
      <c r="A14" t="str">
        <f>'[14]Cumulative Stats'!A159</f>
        <v>Diggs</v>
      </c>
      <c r="B14" s="8" t="s">
        <v>116</v>
      </c>
      <c r="C14">
        <f>'[14]Cumulative Stats'!C159</f>
        <v>2</v>
      </c>
      <c r="D14">
        <f>'[14]Cumulative Stats'!D159</f>
        <v>62</v>
      </c>
      <c r="E14" s="6">
        <f>'[14]Cumulative Stats'!E159</f>
        <v>31</v>
      </c>
      <c r="F14">
        <f>'[14]Cumulative Stats'!F159</f>
        <v>55</v>
      </c>
      <c r="G14">
        <f>'[14]Cumulative Stats'!G159</f>
        <v>1</v>
      </c>
      <c r="J14" t="str">
        <f>'[13]Cumulative Stats'!A176</f>
        <v>Buckner</v>
      </c>
      <c r="K14" s="8" t="s">
        <v>115</v>
      </c>
      <c r="L14" s="6">
        <f>'[13]Cumulative Stats'!C176</f>
        <v>9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5">
      <c r="A15" t="str">
        <f>'[3]Cumulative Stats'!A162</f>
        <v>Cockrell</v>
      </c>
      <c r="B15" s="8" t="s">
        <v>106</v>
      </c>
      <c r="C15">
        <f>'[3]Cumulative Stats'!C162</f>
        <v>2</v>
      </c>
      <c r="D15">
        <f>'[3]Cumulative Stats'!D162</f>
        <v>56</v>
      </c>
      <c r="E15" s="6">
        <f>'[3]Cumulative Stats'!E162</f>
        <v>28</v>
      </c>
      <c r="F15">
        <f>'[3]Cumulative Stats'!F162</f>
        <v>28</v>
      </c>
      <c r="G15">
        <f>'[3]Cumulative Stats'!G162</f>
        <v>0</v>
      </c>
      <c r="J15" t="str">
        <f>'[11]Cumulative Stats'!A177</f>
        <v>D. Tomlinson</v>
      </c>
      <c r="K15" s="8" t="s">
        <v>113</v>
      </c>
      <c r="L15" s="6">
        <f>'[11]Cumulative Stats'!C177</f>
        <v>9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5">
      <c r="A16" t="str">
        <f>'[7]Cumulative Stats'!A159</f>
        <v>King</v>
      </c>
      <c r="B16" s="8" t="s">
        <v>110</v>
      </c>
      <c r="C16">
        <f>'[7]Cumulative Stats'!C159</f>
        <v>2</v>
      </c>
      <c r="D16">
        <f>'[7]Cumulative Stats'!D159</f>
        <v>46</v>
      </c>
      <c r="E16">
        <f>'[7]Cumulative Stats'!E159</f>
        <v>23</v>
      </c>
      <c r="F16">
        <f>'[7]Cumulative Stats'!F159</f>
        <v>32</v>
      </c>
      <c r="G16">
        <f>'[7]Cumulative Stats'!G159</f>
        <v>0</v>
      </c>
      <c r="J16" t="str">
        <f>'[5]Cumulative Stats'!A174</f>
        <v>Quinn</v>
      </c>
      <c r="K16" s="8" t="s">
        <v>108</v>
      </c>
      <c r="L16" s="6">
        <f>'[5]Cumulative Stats'!C174</f>
        <v>9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5">
      <c r="A17" t="str">
        <f>'[9]Cumulative Stats'!A167</f>
        <v>Waynes</v>
      </c>
      <c r="B17" s="8" t="s">
        <v>111</v>
      </c>
      <c r="C17">
        <f>'[9]Cumulative Stats'!C167</f>
        <v>2</v>
      </c>
      <c r="D17">
        <f>'[9]Cumulative Stats'!D167</f>
        <v>40</v>
      </c>
      <c r="E17">
        <f>'[9]Cumulative Stats'!E167</f>
        <v>20</v>
      </c>
      <c r="F17">
        <f>'[9]Cumulative Stats'!F167</f>
        <v>40</v>
      </c>
      <c r="G17">
        <f>'[9]Cumulative Stats'!G167</f>
        <v>0</v>
      </c>
      <c r="J17" t="str">
        <f>'[16]Cumulative Stats'!A175</f>
        <v>Sweat</v>
      </c>
      <c r="K17" s="8" t="s">
        <v>118</v>
      </c>
      <c r="L17" s="6">
        <f>'[16]Cumulative Stats'!C175</f>
        <v>9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5">
      <c r="A18" t="str">
        <f>'[16]Cumulative Stats'!A161</f>
        <v>Nicholson</v>
      </c>
      <c r="B18" s="8" t="s">
        <v>118</v>
      </c>
      <c r="C18">
        <f>'[16]Cumulative Stats'!C161</f>
        <v>2</v>
      </c>
      <c r="D18">
        <f>'[16]Cumulative Stats'!D161</f>
        <v>30</v>
      </c>
      <c r="E18">
        <f>'[16]Cumulative Stats'!E161</f>
        <v>15</v>
      </c>
      <c r="F18">
        <f>'[16]Cumulative Stats'!F161</f>
        <v>29</v>
      </c>
      <c r="G18">
        <f>'[16]Cumulative Stats'!G161</f>
        <v>0</v>
      </c>
      <c r="J18" t="str">
        <f>'[7]Cumulative Stats'!A175</f>
        <v>P. Smith</v>
      </c>
      <c r="K18" s="8" t="s">
        <v>110</v>
      </c>
      <c r="L18" s="6">
        <f>'[7]Cumulative Stats'!C175</f>
        <v>8.5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5">
      <c r="A19" t="str">
        <f>'[2]Cumulative Stats'!A160</f>
        <v>Kazee</v>
      </c>
      <c r="B19" s="8" t="s">
        <v>105</v>
      </c>
      <c r="C19">
        <f>'[2]Cumulative Stats'!C160</f>
        <v>2</v>
      </c>
      <c r="D19">
        <f>'[2]Cumulative Stats'!D160</f>
        <v>20</v>
      </c>
      <c r="E19">
        <f>'[2]Cumulative Stats'!E160</f>
        <v>10</v>
      </c>
      <c r="F19">
        <f>'[2]Cumulative Stats'!F160</f>
        <v>20</v>
      </c>
      <c r="G19">
        <f>'[2]Cumulative Stats'!G160</f>
        <v>0</v>
      </c>
      <c r="J19" t="str">
        <f>'[1]Cumulative Stats'!A175</f>
        <v>Suggs</v>
      </c>
      <c r="K19" s="8" t="s">
        <v>104</v>
      </c>
      <c r="L19" s="6">
        <f>'[1]Cumulative Stats'!C175</f>
        <v>8.5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5">
      <c r="A20" t="str">
        <f>'[4]Cumulative Stats'!A161</f>
        <v>Jackson</v>
      </c>
      <c r="B20" s="8" t="s">
        <v>107</v>
      </c>
      <c r="C20">
        <f>'[4]Cumulative Stats'!C161</f>
        <v>2</v>
      </c>
      <c r="D20">
        <f>'[4]Cumulative Stats'!D161</f>
        <v>11</v>
      </c>
      <c r="E20">
        <f>'[4]Cumulative Stats'!E161</f>
        <v>5.5</v>
      </c>
      <c r="F20">
        <f>'[4]Cumulative Stats'!F161</f>
        <v>11</v>
      </c>
      <c r="G20">
        <f>'[4]Cumulative Stats'!G161</f>
        <v>0</v>
      </c>
      <c r="J20" t="str">
        <f>'[3]Cumulative Stats'!A177</f>
        <v>Butler</v>
      </c>
      <c r="K20" s="8" t="s">
        <v>106</v>
      </c>
      <c r="L20" s="6">
        <f>'[3]Cumulative Stats'!C177</f>
        <v>8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5">
      <c r="A21" t="str">
        <f>'[7]Cumulative Stats'!A162</f>
        <v>Amos</v>
      </c>
      <c r="B21" s="8" t="s">
        <v>110</v>
      </c>
      <c r="C21">
        <f>'[7]Cumulative Stats'!C162</f>
        <v>2</v>
      </c>
      <c r="D21">
        <f>'[7]Cumulative Stats'!D162</f>
        <v>10</v>
      </c>
      <c r="E21" s="6">
        <f>'[7]Cumulative Stats'!E162</f>
        <v>5</v>
      </c>
      <c r="F21">
        <f>'[7]Cumulative Stats'!F162</f>
        <v>9</v>
      </c>
      <c r="G21">
        <f>'[7]Cumulative Stats'!G162</f>
        <v>0</v>
      </c>
      <c r="J21" t="str">
        <f>'[7]Cumulative Stats'!A176</f>
        <v>Clark</v>
      </c>
      <c r="K21" s="8" t="s">
        <v>110</v>
      </c>
      <c r="L21" s="6">
        <f>'[7]Cumulative Stats'!C176</f>
        <v>8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5">
      <c r="A22" t="str">
        <f>'[12]Cumulative Stats'!A162</f>
        <v>Jones</v>
      </c>
      <c r="B22" s="8" t="s">
        <v>114</v>
      </c>
      <c r="C22">
        <f>'[12]Cumulative Stats'!C162</f>
        <v>2</v>
      </c>
      <c r="D22">
        <f>'[12]Cumulative Stats'!D162</f>
        <v>8</v>
      </c>
      <c r="E22">
        <f>'[12]Cumulative Stats'!E162</f>
        <v>4</v>
      </c>
      <c r="F22">
        <f>'[12]Cumulative Stats'!F162</f>
        <v>5</v>
      </c>
      <c r="G22">
        <f>'[12]Cumulative Stats'!G162</f>
        <v>0</v>
      </c>
      <c r="J22" t="str">
        <f>'[10]Cumulative Stats'!A175</f>
        <v>Davenport</v>
      </c>
      <c r="K22" s="8" t="s">
        <v>112</v>
      </c>
      <c r="L22" s="6">
        <f>'[10]Cumulative Stats'!C175</f>
        <v>8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5">
      <c r="A23" t="str">
        <f>'[14]Cumulative Stats'!A165</f>
        <v>Wagner</v>
      </c>
      <c r="B23" s="8" t="s">
        <v>116</v>
      </c>
      <c r="C23">
        <f>'[14]Cumulative Stats'!C165</f>
        <v>2</v>
      </c>
      <c r="D23">
        <f>'[14]Cumulative Stats'!D165</f>
        <v>5</v>
      </c>
      <c r="E23" s="6">
        <f>'[14]Cumulative Stats'!E165</f>
        <v>2.5</v>
      </c>
      <c r="F23">
        <f>'[14]Cumulative Stats'!F165</f>
        <v>5</v>
      </c>
      <c r="G23">
        <f>'[14]Cumulative Stats'!G165</f>
        <v>0</v>
      </c>
      <c r="J23" t="str">
        <f>'[9]Cumulative Stats'!A176</f>
        <v>I. Odenigbo</v>
      </c>
      <c r="K23" s="8" t="s">
        <v>111</v>
      </c>
      <c r="L23" s="6">
        <f>'[9]Cumulative Stats'!C176</f>
        <v>8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5">
      <c r="A24" t="str">
        <f>'[15]Cumulative Stats'!A166</f>
        <v>Barrett</v>
      </c>
      <c r="B24" s="8" t="s">
        <v>117</v>
      </c>
      <c r="C24">
        <f>'[15]Cumulative Stats'!C166</f>
        <v>2</v>
      </c>
      <c r="D24">
        <f>'[15]Cumulative Stats'!D166</f>
        <v>5</v>
      </c>
      <c r="E24">
        <f>'[15]Cumulative Stats'!E166</f>
        <v>2.5</v>
      </c>
      <c r="F24">
        <f>'[15]Cumulative Stats'!F166</f>
        <v>5</v>
      </c>
      <c r="G24">
        <f>'[15]Cumulative Stats'!G166</f>
        <v>0</v>
      </c>
      <c r="J24" t="str">
        <f>'[16]Cumulative Stats'!A174</f>
        <v>Ioannidis</v>
      </c>
      <c r="K24" s="8" t="s">
        <v>118</v>
      </c>
      <c r="L24" s="6">
        <f>'[16]Cumulative Stats'!C174</f>
        <v>8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5">
      <c r="A25" t="str">
        <f>'[9]Cumulative Stats'!A166</f>
        <v>Kearse</v>
      </c>
      <c r="B25" s="8" t="s">
        <v>111</v>
      </c>
      <c r="C25">
        <f>'[9]Cumulative Stats'!C166</f>
        <v>2</v>
      </c>
      <c r="D25">
        <f>'[9]Cumulative Stats'!D166</f>
        <v>4</v>
      </c>
      <c r="E25">
        <f>'[9]Cumulative Stats'!E166</f>
        <v>2</v>
      </c>
      <c r="F25">
        <f>'[9]Cumulative Stats'!F166</f>
        <v>4</v>
      </c>
      <c r="G25">
        <f>'[9]Cumulative Stats'!G166</f>
        <v>0</v>
      </c>
      <c r="J25" t="str">
        <f>'[3]Cumulative Stats'!A175</f>
        <v>Irvin</v>
      </c>
      <c r="K25" s="8" t="s">
        <v>106</v>
      </c>
      <c r="L25" s="6">
        <f>'[3]Cumulative Stats'!C175</f>
        <v>8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5">
      <c r="A26" t="str">
        <f>'[14]Cumulative Stats'!A163</f>
        <v>McDougald</v>
      </c>
      <c r="B26" s="8" t="s">
        <v>116</v>
      </c>
      <c r="C26">
        <f>'[14]Cumulative Stats'!C163</f>
        <v>2</v>
      </c>
      <c r="D26">
        <f>'[14]Cumulative Stats'!D163</f>
        <v>4</v>
      </c>
      <c r="E26">
        <f>'[14]Cumulative Stats'!E163</f>
        <v>2</v>
      </c>
      <c r="F26">
        <f>'[14]Cumulative Stats'!F163</f>
        <v>4</v>
      </c>
      <c r="G26">
        <f>'[14]Cumulative Stats'!G163</f>
        <v>0</v>
      </c>
      <c r="J26" t="str">
        <f>'[11]Cumulative Stats'!A178</f>
        <v>Lawrence</v>
      </c>
      <c r="K26" s="8" t="s">
        <v>113</v>
      </c>
      <c r="L26" s="6">
        <f>'[11]Cumulative Stats'!C178</f>
        <v>8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5">
      <c r="A27" t="str">
        <f>'[15]Cumulative Stats'!A160</f>
        <v>Dean</v>
      </c>
      <c r="B27" s="8" t="s">
        <v>117</v>
      </c>
      <c r="C27">
        <f>'[15]Cumulative Stats'!C160</f>
        <v>2</v>
      </c>
      <c r="D27">
        <f>'[15]Cumulative Stats'!D160</f>
        <v>1</v>
      </c>
      <c r="E27">
        <f>'[15]Cumulative Stats'!E160</f>
        <v>0.5</v>
      </c>
      <c r="F27">
        <f>'[15]Cumulative Stats'!F160</f>
        <v>1</v>
      </c>
      <c r="G27">
        <f>'[15]Cumulative Stats'!G160</f>
        <v>0</v>
      </c>
      <c r="J27" t="str">
        <f>'[2]Cumulative Stats'!A175</f>
        <v>Jarrett</v>
      </c>
      <c r="K27" s="8" t="s">
        <v>105</v>
      </c>
      <c r="L27" s="6">
        <f>'[2]Cumulative Stats'!C175</f>
        <v>7.5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5">
      <c r="A28" t="str">
        <f>'[6]Cumulative Stats'!A162</f>
        <v>Tavai</v>
      </c>
      <c r="B28" s="8" t="s">
        <v>109</v>
      </c>
      <c r="C28">
        <f>'[6]Cumulative Stats'!C162</f>
        <v>2</v>
      </c>
      <c r="D28">
        <f>'[6]Cumulative Stats'!D162</f>
        <v>0</v>
      </c>
      <c r="E28">
        <f>'[6]Cumulative Stats'!E162</f>
        <v>0</v>
      </c>
      <c r="F28">
        <f>'[6]Cumulative Stats'!F162</f>
        <v>0</v>
      </c>
      <c r="G28">
        <f>'[6]Cumulative Stats'!G162</f>
        <v>0</v>
      </c>
      <c r="J28" t="str">
        <f>'[16]Cumulative Stats'!A177</f>
        <v>Kerrigan</v>
      </c>
      <c r="K28" s="8" t="s">
        <v>118</v>
      </c>
      <c r="L28" s="6">
        <f>'[16]Cumulative Stats'!C177</f>
        <v>7.5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5">
      <c r="A29" t="str">
        <f>'[4]Cumulative Stats'!A164</f>
        <v>Smith</v>
      </c>
      <c r="B29" s="8" t="s">
        <v>107</v>
      </c>
      <c r="C29">
        <f>'[4]Cumulative Stats'!C164</f>
        <v>2</v>
      </c>
      <c r="D29">
        <f>'[4]Cumulative Stats'!D164</f>
        <v>0</v>
      </c>
      <c r="E29" s="6">
        <f>'[4]Cumulative Stats'!E164</f>
        <v>0</v>
      </c>
      <c r="F29">
        <f>'[4]Cumulative Stats'!F164</f>
        <v>0</v>
      </c>
      <c r="G29">
        <f>'[4]Cumulative Stats'!G164</f>
        <v>0</v>
      </c>
      <c r="J29" t="str">
        <f>'[13]Cumulative Stats'!A175</f>
        <v>Bosa</v>
      </c>
      <c r="K29" s="8" t="s">
        <v>115</v>
      </c>
      <c r="L29" s="6">
        <f>'[13]Cumulative Stats'!C175</f>
        <v>7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5">
      <c r="A30" t="str">
        <f>'[2]Cumulative Stats'!A159</f>
        <v>Trufant</v>
      </c>
      <c r="B30" s="8" t="s">
        <v>105</v>
      </c>
      <c r="C30">
        <f>'[2]Cumulative Stats'!C159</f>
        <v>2</v>
      </c>
      <c r="D30">
        <f>'[2]Cumulative Stats'!D159</f>
        <v>0</v>
      </c>
      <c r="E30" s="6">
        <f>'[2]Cumulative Stats'!E159</f>
        <v>0</v>
      </c>
      <c r="F30">
        <f>'[2]Cumulative Stats'!F159</f>
        <v>0</v>
      </c>
      <c r="G30">
        <f>'[2]Cumulative Stats'!G159</f>
        <v>0</v>
      </c>
      <c r="J30" t="str">
        <f>'[12]Cumulative Stats'!A178</f>
        <v>Cox</v>
      </c>
      <c r="K30" s="8" t="s">
        <v>114</v>
      </c>
      <c r="L30" s="6">
        <f>'[12]Cumulative Stats'!C178</f>
        <v>7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5">
      <c r="A31" t="str">
        <f>'[8]Cumulative Stats'!A164</f>
        <v>Williams</v>
      </c>
      <c r="B31" s="8" t="s">
        <v>139</v>
      </c>
      <c r="C31">
        <f>'[8]Cumulative Stats'!C164</f>
        <v>2</v>
      </c>
      <c r="D31">
        <f>'[8]Cumulative Stats'!D164</f>
        <v>0</v>
      </c>
      <c r="E31">
        <f>'[8]Cumulative Stats'!E164</f>
        <v>0</v>
      </c>
      <c r="F31">
        <f>'[8]Cumulative Stats'!F164</f>
        <v>0</v>
      </c>
      <c r="G31">
        <f>'[8]Cumulative Stats'!G164</f>
        <v>0</v>
      </c>
      <c r="J31" t="str">
        <f>'[4]Cumulative Stats'!A176</f>
        <v>Floyd</v>
      </c>
      <c r="K31" s="8" t="s">
        <v>107</v>
      </c>
      <c r="L31" s="6">
        <f>'[4]Cumulative Stats'!C176</f>
        <v>7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5">
      <c r="A32" t="str">
        <f>'[14]Cumulative Stats'!A161</f>
        <v>Flowers</v>
      </c>
      <c r="B32" s="8" t="s">
        <v>116</v>
      </c>
      <c r="C32">
        <f>'[14]Cumulative Stats'!C161</f>
        <v>2</v>
      </c>
      <c r="D32">
        <f>'[14]Cumulative Stats'!D161</f>
        <v>-1</v>
      </c>
      <c r="E32" s="6">
        <f>'[14]Cumulative Stats'!E161</f>
        <v>-0.5</v>
      </c>
      <c r="F32">
        <f>'[14]Cumulative Stats'!F161</f>
        <v>0</v>
      </c>
      <c r="G32">
        <f>'[14]Cumulative Stats'!G161</f>
        <v>0</v>
      </c>
      <c r="J32" t="str">
        <f>'[9]Cumulative Stats'!A175</f>
        <v>Griffen</v>
      </c>
      <c r="K32" s="8" t="s">
        <v>111</v>
      </c>
      <c r="L32" s="6">
        <f>'[9]Cumulative Stats'!C175</f>
        <v>7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5">
      <c r="A33" t="str">
        <f>'[13]Cumulative Stats'!A166</f>
        <v>Nzeocha</v>
      </c>
      <c r="B33" s="8" t="s">
        <v>115</v>
      </c>
      <c r="C33">
        <f>'[13]Cumulative Stats'!C166</f>
        <v>2</v>
      </c>
      <c r="D33">
        <f>'[13]Cumulative Stats'!D166</f>
        <v>-1</v>
      </c>
      <c r="E33">
        <f>'[13]Cumulative Stats'!E166</f>
        <v>-0.5</v>
      </c>
      <c r="F33">
        <f>'[13]Cumulative Stats'!F166</f>
        <v>0</v>
      </c>
      <c r="G33">
        <f>'[13]Cumulative Stats'!G166</f>
        <v>0</v>
      </c>
      <c r="J33" t="str">
        <f>'[6]Cumulative Stats'!A175</f>
        <v>Kennard</v>
      </c>
      <c r="K33" s="8" t="s">
        <v>109</v>
      </c>
      <c r="L33" s="6">
        <f>'[6]Cumulative Stats'!C175</f>
        <v>7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5">
      <c r="A34" t="str">
        <f>'[4]Cumulative Stats'!A159</f>
        <v>Fuller</v>
      </c>
      <c r="B34" s="8" t="s">
        <v>107</v>
      </c>
      <c r="C34">
        <f>'[4]Cumulative Stats'!C159</f>
        <v>2</v>
      </c>
      <c r="D34">
        <f>'[4]Cumulative Stats'!D159</f>
        <v>-1</v>
      </c>
      <c r="E34">
        <f>'[4]Cumulative Stats'!E159</f>
        <v>-0.5</v>
      </c>
      <c r="F34">
        <f>'[4]Cumulative Stats'!F159</f>
        <v>0</v>
      </c>
      <c r="G34">
        <f>'[4]Cumulative Stats'!G159</f>
        <v>0</v>
      </c>
      <c r="J34" t="str">
        <f>'[12]Cumulative Stats'!A176</f>
        <v>Curry</v>
      </c>
      <c r="K34" s="8" t="s">
        <v>114</v>
      </c>
      <c r="L34" s="6">
        <f>'[12]Cumulative Stats'!C176</f>
        <v>6.5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5">
      <c r="A35" t="str">
        <f>'[10]Cumulative Stats'!A165</f>
        <v>Davis</v>
      </c>
      <c r="B35" s="8" t="s">
        <v>112</v>
      </c>
      <c r="C35">
        <f>'[10]Cumulative Stats'!C165</f>
        <v>2</v>
      </c>
      <c r="D35">
        <f>'[10]Cumulative Stats'!D165</f>
        <v>-2</v>
      </c>
      <c r="E35">
        <f>'[10]Cumulative Stats'!E165</f>
        <v>-1</v>
      </c>
      <c r="F35">
        <f>'[10]Cumulative Stats'!F165</f>
        <v>0</v>
      </c>
      <c r="G35">
        <f>'[10]Cumulative Stats'!G165</f>
        <v>0</v>
      </c>
      <c r="J35" t="str">
        <f>'[6]Cumulative Stats'!A174</f>
        <v>Flowers</v>
      </c>
      <c r="K35" s="8" t="s">
        <v>109</v>
      </c>
      <c r="L35" s="6">
        <f>'[6]Cumulative Stats'!C174</f>
        <v>6.5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5">
      <c r="A36" t="str">
        <f>'[11]Cumulative Stats'!A161</f>
        <v>Peppers</v>
      </c>
      <c r="B36" s="8" t="s">
        <v>113</v>
      </c>
      <c r="C36">
        <f>'[11]Cumulative Stats'!C161</f>
        <v>1</v>
      </c>
      <c r="D36">
        <f>'[11]Cumulative Stats'!D161</f>
        <v>81</v>
      </c>
      <c r="E36" s="6">
        <f>'[11]Cumulative Stats'!E161</f>
        <v>81</v>
      </c>
      <c r="F36">
        <f>'[11]Cumulative Stats'!F161</f>
        <v>81</v>
      </c>
      <c r="G36">
        <f>'[11]Cumulative Stats'!G161</f>
        <v>1</v>
      </c>
      <c r="J36" t="str">
        <f>'[11]Cumulative Stats'!A174</f>
        <v>M. Golden</v>
      </c>
      <c r="K36" s="8" t="s">
        <v>113</v>
      </c>
      <c r="L36" s="6">
        <f>'[11]Cumulative Stats'!C174</f>
        <v>6.5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5">
      <c r="A37" t="str">
        <f>'[15]Cumulative Stats'!A159</f>
        <v>Murphy-Bunting</v>
      </c>
      <c r="B37" s="8" t="s">
        <v>117</v>
      </c>
      <c r="C37">
        <f>'[15]Cumulative Stats'!C159</f>
        <v>1</v>
      </c>
      <c r="D37">
        <f>'[15]Cumulative Stats'!D159</f>
        <v>36</v>
      </c>
      <c r="E37">
        <f>'[15]Cumulative Stats'!E159</f>
        <v>36</v>
      </c>
      <c r="F37">
        <f>'[15]Cumulative Stats'!F159</f>
        <v>36</v>
      </c>
      <c r="G37">
        <f>'[15]Cumulative Stats'!G159</f>
        <v>1</v>
      </c>
      <c r="J37" t="str">
        <f>'[3]Cumulative Stats'!A179</f>
        <v>Poe</v>
      </c>
      <c r="K37" s="8" t="s">
        <v>106</v>
      </c>
      <c r="L37" s="6">
        <f>'[3]Cumulative Stats'!C179</f>
        <v>6.5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5">
      <c r="A38" t="str">
        <f>'[13]Cumulative Stats'!A162</f>
        <v>Bosa</v>
      </c>
      <c r="B38" s="8" t="s">
        <v>115</v>
      </c>
      <c r="C38">
        <f>'[13]Cumulative Stats'!C162</f>
        <v>1</v>
      </c>
      <c r="D38">
        <f>'[13]Cumulative Stats'!D162</f>
        <v>30</v>
      </c>
      <c r="E38" s="6">
        <f>'[13]Cumulative Stats'!E162</f>
        <v>30</v>
      </c>
      <c r="F38">
        <f>'[13]Cumulative Stats'!F162</f>
        <v>30</v>
      </c>
      <c r="G38">
        <f>'[13]Cumulative Stats'!G162</f>
        <v>0</v>
      </c>
      <c r="J38" t="str">
        <f>'[12]Cumulative Stats'!A175</f>
        <v>Barnett</v>
      </c>
      <c r="K38" s="8" t="s">
        <v>114</v>
      </c>
      <c r="L38" s="6">
        <f>'[12]Cumulative Stats'!C175</f>
        <v>6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5">
      <c r="A39" t="str">
        <f>'[16]Cumulative Stats'!A162</f>
        <v>Apke</v>
      </c>
      <c r="B39" s="8" t="s">
        <v>118</v>
      </c>
      <c r="C39">
        <f>'[16]Cumulative Stats'!C162</f>
        <v>1</v>
      </c>
      <c r="D39">
        <f>'[16]Cumulative Stats'!D162</f>
        <v>28</v>
      </c>
      <c r="E39" s="6">
        <f>'[16]Cumulative Stats'!E162</f>
        <v>28</v>
      </c>
      <c r="F39">
        <f>'[16]Cumulative Stats'!F162</f>
        <v>28</v>
      </c>
      <c r="G39">
        <f>'[16]Cumulative Stats'!G162</f>
        <v>0</v>
      </c>
      <c r="J39" t="str">
        <f>'[10]Cumulative Stats'!A177</f>
        <v>Davis</v>
      </c>
      <c r="K39" s="8" t="s">
        <v>112</v>
      </c>
      <c r="L39" s="6">
        <f>'[10]Cumulative Stats'!C177</f>
        <v>6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5">
      <c r="A40" t="str">
        <f>'[10]Cumulative Stats'!A159</f>
        <v>M. Williams</v>
      </c>
      <c r="B40" s="8" t="s">
        <v>112</v>
      </c>
      <c r="C40">
        <f>'[10]Cumulative Stats'!C159</f>
        <v>1</v>
      </c>
      <c r="D40">
        <f>'[10]Cumulative Stats'!D159</f>
        <v>27</v>
      </c>
      <c r="E40" s="6">
        <f>'[10]Cumulative Stats'!E159</f>
        <v>27</v>
      </c>
      <c r="F40">
        <f>'[10]Cumulative Stats'!F159</f>
        <v>27</v>
      </c>
      <c r="G40">
        <f>'[10]Cumulative Stats'!G159</f>
        <v>1</v>
      </c>
      <c r="J40" t="str">
        <f>'[5]Cumulative Stats'!A176</f>
        <v>Lawrence</v>
      </c>
      <c r="K40" s="8" t="s">
        <v>108</v>
      </c>
      <c r="L40" s="6">
        <f>'[5]Cumulative Stats'!C176</f>
        <v>6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5">
      <c r="A41" t="str">
        <f>'[15]Cumulative Stats'!A167</f>
        <v>Davis</v>
      </c>
      <c r="B41" s="8" t="s">
        <v>117</v>
      </c>
      <c r="C41">
        <f>'[15]Cumulative Stats'!C167</f>
        <v>1</v>
      </c>
      <c r="D41">
        <f>'[15]Cumulative Stats'!D167</f>
        <v>22</v>
      </c>
      <c r="E41">
        <f>'[15]Cumulative Stats'!E167</f>
        <v>22</v>
      </c>
      <c r="F41">
        <f>'[15]Cumulative Stats'!F167</f>
        <v>22</v>
      </c>
      <c r="G41">
        <f>'[15]Cumulative Stats'!G167</f>
        <v>1</v>
      </c>
      <c r="J41" t="str">
        <f>'[8]Cumulative Stats'!A176</f>
        <v>Matthews</v>
      </c>
      <c r="K41" s="8" t="s">
        <v>139</v>
      </c>
      <c r="L41" s="6">
        <f>'[8]Cumulative Stats'!C176</f>
        <v>6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5">
      <c r="A42" t="str">
        <f>'[15]Cumulative Stats'!A162</f>
        <v>Adams</v>
      </c>
      <c r="B42" s="8" t="s">
        <v>117</v>
      </c>
      <c r="C42">
        <f>'[15]Cumulative Stats'!C162</f>
        <v>1</v>
      </c>
      <c r="D42">
        <f>'[15]Cumulative Stats'!D162</f>
        <v>20</v>
      </c>
      <c r="E42">
        <f>'[15]Cumulative Stats'!E162</f>
        <v>20</v>
      </c>
      <c r="F42">
        <f>'[15]Cumulative Stats'!F162</f>
        <v>20</v>
      </c>
      <c r="G42">
        <f>'[15]Cumulative Stats'!G162</f>
        <v>0</v>
      </c>
      <c r="J42" t="str">
        <f>'[4]Cumulative Stats'!A175</f>
        <v>N. Williams</v>
      </c>
      <c r="K42" s="8" t="s">
        <v>107</v>
      </c>
      <c r="L42" s="6">
        <f>'[4]Cumulative Stats'!C175</f>
        <v>6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5">
      <c r="A43" t="str">
        <f>'[9]Cumulative Stats'!A161</f>
        <v>Sendejo</v>
      </c>
      <c r="B43" s="8" t="s">
        <v>111</v>
      </c>
      <c r="C43">
        <f>'[9]Cumulative Stats'!C161</f>
        <v>1</v>
      </c>
      <c r="D43">
        <f>'[9]Cumulative Stats'!D161</f>
        <v>20</v>
      </c>
      <c r="E43">
        <f>'[9]Cumulative Stats'!E161</f>
        <v>20</v>
      </c>
      <c r="F43">
        <f>'[9]Cumulative Stats'!F161</f>
        <v>20</v>
      </c>
      <c r="G43">
        <f>'[9]Cumulative Stats'!G161</f>
        <v>0</v>
      </c>
      <c r="J43" t="str">
        <f>'[11]Cumulative Stats'!A176</f>
        <v>Ximines</v>
      </c>
      <c r="K43" s="8" t="s">
        <v>113</v>
      </c>
      <c r="L43" s="6">
        <f>'[11]Cumulative Stats'!C176</f>
        <v>6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5">
      <c r="A44" t="str">
        <f>'[9]Cumulative Stats'!A164</f>
        <v>M. Alexander</v>
      </c>
      <c r="B44" s="8" t="s">
        <v>111</v>
      </c>
      <c r="C44">
        <f>'[9]Cumulative Stats'!C164</f>
        <v>1</v>
      </c>
      <c r="D44">
        <f>'[9]Cumulative Stats'!D164</f>
        <v>18</v>
      </c>
      <c r="E44">
        <f>'[9]Cumulative Stats'!E164</f>
        <v>18</v>
      </c>
      <c r="F44">
        <f>'[9]Cumulative Stats'!F164</f>
        <v>18</v>
      </c>
      <c r="G44">
        <f>'[9]Cumulative Stats'!G164</f>
        <v>0</v>
      </c>
      <c r="J44" t="str">
        <f>'[13]Cumulative Stats'!A177</f>
        <v>Ford</v>
      </c>
      <c r="K44" s="8" t="s">
        <v>115</v>
      </c>
      <c r="L44" s="6">
        <f>'[13]Cumulative Stats'!C177</f>
        <v>5.5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5">
      <c r="A45" t="str">
        <f>'[9]Cumulative Stats'!A159</f>
        <v>Harris</v>
      </c>
      <c r="B45" s="8" t="s">
        <v>111</v>
      </c>
      <c r="C45">
        <f>'[9]Cumulative Stats'!C159</f>
        <v>1</v>
      </c>
      <c r="D45">
        <f>'[9]Cumulative Stats'!D159</f>
        <v>17</v>
      </c>
      <c r="E45" s="6">
        <f>'[9]Cumulative Stats'!E159</f>
        <v>17</v>
      </c>
      <c r="F45">
        <f>'[9]Cumulative Stats'!F159</f>
        <v>17</v>
      </c>
      <c r="G45">
        <f>'[9]Cumulative Stats'!G159</f>
        <v>0</v>
      </c>
      <c r="J45" t="str">
        <f>'[10]Cumulative Stats'!A180</f>
        <v>Klein</v>
      </c>
      <c r="K45" s="8" t="s">
        <v>112</v>
      </c>
      <c r="L45" s="6">
        <f>'[10]Cumulative Stats'!C180</f>
        <v>5.5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5">
      <c r="A46" t="str">
        <f>'[15]Cumulative Stats'!A163</f>
        <v>Hargreaves</v>
      </c>
      <c r="B46" s="8" t="s">
        <v>117</v>
      </c>
      <c r="C46">
        <f>'[15]Cumulative Stats'!C163</f>
        <v>1</v>
      </c>
      <c r="D46">
        <f>'[15]Cumulative Stats'!D163</f>
        <v>16</v>
      </c>
      <c r="E46">
        <f>'[15]Cumulative Stats'!E163</f>
        <v>16</v>
      </c>
      <c r="F46">
        <f>'[15]Cumulative Stats'!F163</f>
        <v>16</v>
      </c>
      <c r="G46">
        <f>'[15]Cumulative Stats'!G163</f>
        <v>1</v>
      </c>
      <c r="J46" t="str">
        <f>'[15]Cumulative Stats'!A175</f>
        <v>Pierre-Paul</v>
      </c>
      <c r="K46" s="8" t="s">
        <v>117</v>
      </c>
      <c r="L46" s="6">
        <f>'[15]Cumulative Stats'!C175</f>
        <v>5.5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5">
      <c r="A47" t="str">
        <f>'[4]Cumulative Stats'!A160</f>
        <v>Clinton-Dix</v>
      </c>
      <c r="B47" s="8" t="s">
        <v>107</v>
      </c>
      <c r="C47">
        <f>'[4]Cumulative Stats'!C160</f>
        <v>1</v>
      </c>
      <c r="D47">
        <f>'[4]Cumulative Stats'!D160</f>
        <v>15</v>
      </c>
      <c r="E47">
        <f>'[4]Cumulative Stats'!E160</f>
        <v>15</v>
      </c>
      <c r="F47">
        <f>'[4]Cumulative Stats'!F160</f>
        <v>15</v>
      </c>
      <c r="G47">
        <f>'[4]Cumulative Stats'!G160</f>
        <v>1</v>
      </c>
      <c r="J47" t="str">
        <f>'[2]Cumulative Stats'!A174</f>
        <v>Beasley</v>
      </c>
      <c r="K47" s="8" t="s">
        <v>105</v>
      </c>
      <c r="L47" s="6">
        <f>'[2]Cumulative Stats'!C174</f>
        <v>5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5">
      <c r="A48" t="str">
        <f>'[10]Cumulative Stats'!A161</f>
        <v>Bell</v>
      </c>
      <c r="B48" s="8" t="s">
        <v>112</v>
      </c>
      <c r="C48">
        <f>'[10]Cumulative Stats'!C161</f>
        <v>1</v>
      </c>
      <c r="D48">
        <f>'[10]Cumulative Stats'!D161</f>
        <v>11</v>
      </c>
      <c r="E48">
        <f>'[10]Cumulative Stats'!E161</f>
        <v>11</v>
      </c>
      <c r="F48">
        <f>'[10]Cumulative Stats'!F161</f>
        <v>11</v>
      </c>
      <c r="G48">
        <f>'[10]Cumulative Stats'!G161</f>
        <v>0</v>
      </c>
      <c r="J48" t="str">
        <f>'[13]Cumulative Stats'!A178</f>
        <v>Blair</v>
      </c>
      <c r="K48" s="8" t="s">
        <v>115</v>
      </c>
      <c r="L48" s="6">
        <f>'[13]Cumulative Stats'!C178</f>
        <v>5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5">
      <c r="A49" t="str">
        <f>'[9]Cumulative Stats'!A160</f>
        <v>H. Smith</v>
      </c>
      <c r="B49" s="8" t="s">
        <v>111</v>
      </c>
      <c r="C49">
        <f>'[9]Cumulative Stats'!C160</f>
        <v>1</v>
      </c>
      <c r="D49">
        <f>'[9]Cumulative Stats'!D160</f>
        <v>9</v>
      </c>
      <c r="E49">
        <f>'[9]Cumulative Stats'!E160</f>
        <v>9</v>
      </c>
      <c r="F49">
        <f>'[9]Cumulative Stats'!F160</f>
        <v>9</v>
      </c>
      <c r="G49">
        <f>'[9]Cumulative Stats'!G160</f>
        <v>0</v>
      </c>
      <c r="J49" t="str">
        <f>'[5]Cumulative Stats'!A180</f>
        <v>D. Armstrong</v>
      </c>
      <c r="K49" s="8" t="s">
        <v>108</v>
      </c>
      <c r="L49" s="6">
        <f>'[5]Cumulative Stats'!C180</f>
        <v>5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5">
      <c r="A50" t="str">
        <f>'[12]Cumulative Stats'!A160</f>
        <v>McLeod</v>
      </c>
      <c r="B50" s="8" t="s">
        <v>114</v>
      </c>
      <c r="C50">
        <f>'[12]Cumulative Stats'!C160</f>
        <v>1</v>
      </c>
      <c r="D50">
        <f>'[12]Cumulative Stats'!D160</f>
        <v>8</v>
      </c>
      <c r="E50">
        <f>'[12]Cumulative Stats'!E160</f>
        <v>8</v>
      </c>
      <c r="F50">
        <f>'[12]Cumulative Stats'!F160</f>
        <v>8</v>
      </c>
      <c r="G50">
        <f>'[12]Cumulative Stats'!G160</f>
        <v>0</v>
      </c>
      <c r="J50" t="str">
        <f>'[10]Cumulative Stats'!A176</f>
        <v>Hendrickson</v>
      </c>
      <c r="K50" s="8" t="s">
        <v>112</v>
      </c>
      <c r="L50" s="6">
        <f>'[10]Cumulative Stats'!C176</f>
        <v>5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5">
      <c r="A51" t="str">
        <f>'[6]Cumulative Stats'!A159</f>
        <v>Slay</v>
      </c>
      <c r="B51" s="8" t="s">
        <v>109</v>
      </c>
      <c r="C51">
        <f>'[6]Cumulative Stats'!C159</f>
        <v>1</v>
      </c>
      <c r="D51">
        <f>'[6]Cumulative Stats'!D159</f>
        <v>7</v>
      </c>
      <c r="E51" s="6">
        <f>'[6]Cumulative Stats'!E159</f>
        <v>7</v>
      </c>
      <c r="F51">
        <f>'[6]Cumulative Stats'!F159</f>
        <v>7</v>
      </c>
      <c r="G51">
        <f>'[6]Cumulative Stats'!G159</f>
        <v>0</v>
      </c>
      <c r="J51" t="str">
        <f>'[13]Cumulative Stats'!A180</f>
        <v>Jones</v>
      </c>
      <c r="K51" s="8" t="s">
        <v>115</v>
      </c>
      <c r="L51" s="6">
        <f>'[13]Cumulative Stats'!C180</f>
        <v>5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5">
      <c r="A52" t="str">
        <f>'[16]Cumulative Stats'!A160</f>
        <v>Moreau</v>
      </c>
      <c r="B52" s="8" t="s">
        <v>118</v>
      </c>
      <c r="C52">
        <f>'[16]Cumulative Stats'!C160</f>
        <v>1</v>
      </c>
      <c r="D52">
        <f>'[16]Cumulative Stats'!D160</f>
        <v>7</v>
      </c>
      <c r="E52">
        <f>'[16]Cumulative Stats'!E160</f>
        <v>7</v>
      </c>
      <c r="F52">
        <f>'[16]Cumulative Stats'!F160</f>
        <v>7</v>
      </c>
      <c r="G52">
        <f>'[16]Cumulative Stats'!G160</f>
        <v>0</v>
      </c>
      <c r="J52" t="str">
        <f>'[2]Cumulative Stats'!A177</f>
        <v>McKinley</v>
      </c>
      <c r="K52" s="8" t="s">
        <v>105</v>
      </c>
      <c r="L52" s="6">
        <f>'[2]Cumulative Stats'!C177</f>
        <v>5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5">
      <c r="A53" t="str">
        <f>'[7]Cumulative Stats'!A161</f>
        <v>Savage</v>
      </c>
      <c r="B53" s="8" t="s">
        <v>110</v>
      </c>
      <c r="C53">
        <f>'[7]Cumulative Stats'!C161</f>
        <v>1</v>
      </c>
      <c r="D53">
        <f>'[7]Cumulative Stats'!D161</f>
        <v>7</v>
      </c>
      <c r="E53">
        <f>'[7]Cumulative Stats'!E161</f>
        <v>7</v>
      </c>
      <c r="F53">
        <f>'[7]Cumulative Stats'!F161</f>
        <v>7</v>
      </c>
      <c r="G53">
        <f>'[7]Cumulative Stats'!G161</f>
        <v>0</v>
      </c>
      <c r="J53" t="str">
        <f>'[8]Cumulative Stats'!A182</f>
        <v>Okoronkwo</v>
      </c>
      <c r="K53" s="8" t="s">
        <v>139</v>
      </c>
      <c r="L53" s="6">
        <f>'[8]Cumulative Stats'!C182</f>
        <v>5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5">
      <c r="A54" t="str">
        <f>'[9]Cumulative Stats'!A162</f>
        <v>Griffen</v>
      </c>
      <c r="B54" s="8" t="s">
        <v>111</v>
      </c>
      <c r="C54">
        <f>'[9]Cumulative Stats'!C162</f>
        <v>1</v>
      </c>
      <c r="D54">
        <f>'[9]Cumulative Stats'!D162</f>
        <v>5</v>
      </c>
      <c r="E54" s="6">
        <f>'[9]Cumulative Stats'!E162</f>
        <v>5</v>
      </c>
      <c r="F54">
        <f>'[9]Cumulative Stats'!F162</f>
        <v>5</v>
      </c>
      <c r="G54">
        <f>'[9]Cumulative Stats'!G162</f>
        <v>0</v>
      </c>
      <c r="J54" t="str">
        <f>'[16]Cumulative Stats'!A189</f>
        <v>Orchard</v>
      </c>
      <c r="K54" s="8" t="s">
        <v>118</v>
      </c>
      <c r="L54" s="6">
        <f>'[16]Cumulative Stats'!C189</f>
        <v>5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5">
      <c r="A55" t="str">
        <f>'[7]Cumulative Stats'!A164</f>
        <v>Martinez</v>
      </c>
      <c r="B55" s="8" t="s">
        <v>110</v>
      </c>
      <c r="C55">
        <f>'[7]Cumulative Stats'!C164</f>
        <v>1</v>
      </c>
      <c r="D55">
        <f>'[7]Cumulative Stats'!D164</f>
        <v>5</v>
      </c>
      <c r="E55" s="6">
        <f>'[7]Cumulative Stats'!E164</f>
        <v>5</v>
      </c>
      <c r="F55">
        <f>'[7]Cumulative Stats'!F164</f>
        <v>5</v>
      </c>
      <c r="G55">
        <f>'[7]Cumulative Stats'!G164</f>
        <v>0</v>
      </c>
      <c r="J55" t="str">
        <f>'[16]Cumulative Stats'!A180</f>
        <v>Payne</v>
      </c>
      <c r="K55" s="8" t="s">
        <v>118</v>
      </c>
      <c r="L55" s="6">
        <f>'[16]Cumulative Stats'!C180</f>
        <v>5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5">
      <c r="A56" t="str">
        <f>'[3]Cumulative Stats'!A163</f>
        <v>Kuechly</v>
      </c>
      <c r="B56" s="8" t="s">
        <v>106</v>
      </c>
      <c r="C56">
        <f>'[3]Cumulative Stats'!C163</f>
        <v>1</v>
      </c>
      <c r="D56">
        <f>'[3]Cumulative Stats'!D163</f>
        <v>4</v>
      </c>
      <c r="E56">
        <f>'[3]Cumulative Stats'!E163</f>
        <v>4</v>
      </c>
      <c r="F56">
        <f>'[3]Cumulative Stats'!F163</f>
        <v>4</v>
      </c>
      <c r="G56">
        <f>'[3]Cumulative Stats'!G163</f>
        <v>0</v>
      </c>
      <c r="J56" t="str">
        <f>'[16]Cumulative Stats'!A176</f>
        <v>Allen</v>
      </c>
      <c r="K56" s="8" t="s">
        <v>118</v>
      </c>
      <c r="L56" s="6">
        <f>'[16]Cumulative Stats'!C176</f>
        <v>4.5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5">
      <c r="A57" t="str">
        <f>'[6]Cumulative Stats'!A161</f>
        <v>Coleman</v>
      </c>
      <c r="B57" s="8" t="s">
        <v>109</v>
      </c>
      <c r="C57">
        <f>'[6]Cumulative Stats'!C161</f>
        <v>1</v>
      </c>
      <c r="D57">
        <f>'[6]Cumulative Stats'!D161</f>
        <v>4</v>
      </c>
      <c r="E57">
        <f>'[6]Cumulative Stats'!E161</f>
        <v>4</v>
      </c>
      <c r="F57">
        <f>'[6]Cumulative Stats'!F161</f>
        <v>4</v>
      </c>
      <c r="G57">
        <f>'[6]Cumulative Stats'!G161</f>
        <v>0</v>
      </c>
      <c r="J57" t="str">
        <f>'[16]Cumulative Stats'!A178</f>
        <v>Anderson</v>
      </c>
      <c r="K57" s="8" t="s">
        <v>118</v>
      </c>
      <c r="L57" s="6">
        <f>'[16]Cumulative Stats'!C178</f>
        <v>4.5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5">
      <c r="A58" t="str">
        <f>'[12]Cumulative Stats'!A159</f>
        <v>Gerry</v>
      </c>
      <c r="B58" s="8" t="s">
        <v>114</v>
      </c>
      <c r="C58">
        <f>'[12]Cumulative Stats'!C159</f>
        <v>1</v>
      </c>
      <c r="D58">
        <f>'[12]Cumulative Stats'!D159</f>
        <v>1</v>
      </c>
      <c r="E58">
        <f>'[12]Cumulative Stats'!E159</f>
        <v>1</v>
      </c>
      <c r="F58">
        <f>'[12]Cumulative Stats'!F159</f>
        <v>1</v>
      </c>
      <c r="G58">
        <f>'[12]Cumulative Stats'!G159</f>
        <v>0</v>
      </c>
      <c r="J58" t="str">
        <f>'[11]Cumulative Stats'!A175</f>
        <v>Carter</v>
      </c>
      <c r="K58" s="8" t="s">
        <v>113</v>
      </c>
      <c r="L58" s="6">
        <f>'[11]Cumulative Stats'!C175</f>
        <v>4.5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5">
      <c r="A59" t="str">
        <f>'[15]Cumulative Stats'!A164</f>
        <v>Whitehead</v>
      </c>
      <c r="B59" s="8" t="s">
        <v>117</v>
      </c>
      <c r="C59">
        <f>'[15]Cumulative Stats'!C164</f>
        <v>1</v>
      </c>
      <c r="D59">
        <f>'[15]Cumulative Stats'!D164</f>
        <v>1</v>
      </c>
      <c r="E59" s="6">
        <f>'[15]Cumulative Stats'!E164</f>
        <v>1</v>
      </c>
      <c r="F59">
        <f>'[15]Cumulative Stats'!F164</f>
        <v>1</v>
      </c>
      <c r="G59">
        <f>'[15]Cumulative Stats'!G164</f>
        <v>0</v>
      </c>
      <c r="J59" t="str">
        <f>'[14]Cumulative Stats'!A174</f>
        <v>Green</v>
      </c>
      <c r="K59" s="8" t="s">
        <v>116</v>
      </c>
      <c r="L59" s="6">
        <f>'[14]Cumulative Stats'!C174</f>
        <v>4.5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5">
      <c r="A60" t="str">
        <f>'[16]Cumulative Stats'!A164</f>
        <v>Norman</v>
      </c>
      <c r="B60" s="8" t="s">
        <v>118</v>
      </c>
      <c r="C60">
        <f>'[16]Cumulative Stats'!C164</f>
        <v>1</v>
      </c>
      <c r="D60">
        <f>'[16]Cumulative Stats'!D164</f>
        <v>0</v>
      </c>
      <c r="E60">
        <f>'[16]Cumulative Stats'!E164</f>
        <v>0</v>
      </c>
      <c r="F60">
        <f>'[16]Cumulative Stats'!F164</f>
        <v>0</v>
      </c>
      <c r="G60">
        <f>'[16]Cumulative Stats'!G164</f>
        <v>0</v>
      </c>
      <c r="J60" t="str">
        <f>'[14]Cumulative Stats'!A175</f>
        <v>Jefferson</v>
      </c>
      <c r="K60" s="8" t="s">
        <v>116</v>
      </c>
      <c r="L60" s="6">
        <f>'[14]Cumulative Stats'!C175</f>
        <v>4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5">
      <c r="A61" t="str">
        <f>'[6]Cumulative Stats'!A163</f>
        <v>Walker</v>
      </c>
      <c r="B61" s="8" t="s">
        <v>109</v>
      </c>
      <c r="C61">
        <f>'[6]Cumulative Stats'!C163</f>
        <v>1</v>
      </c>
      <c r="D61">
        <f>'[6]Cumulative Stats'!D163</f>
        <v>0</v>
      </c>
      <c r="E61" s="6">
        <f>'[6]Cumulative Stats'!E163</f>
        <v>0</v>
      </c>
      <c r="F61">
        <f>'[6]Cumulative Stats'!F163</f>
        <v>0</v>
      </c>
      <c r="G61">
        <f>'[6]Cumulative Stats'!G163</f>
        <v>0</v>
      </c>
      <c r="J61" t="str">
        <f>'[14]Cumulative Stats'!A177</f>
        <v>Kendricks</v>
      </c>
      <c r="K61" s="8" t="s">
        <v>116</v>
      </c>
      <c r="L61" s="6">
        <f>'[14]Cumulative Stats'!C177</f>
        <v>4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5">
      <c r="A62" t="str">
        <f>'[10]Cumulative Stats'!A168</f>
        <v>P. Williams</v>
      </c>
      <c r="B62" s="8" t="s">
        <v>112</v>
      </c>
      <c r="C62">
        <f>'[10]Cumulative Stats'!C168</f>
        <v>1</v>
      </c>
      <c r="D62">
        <f>'[10]Cumulative Stats'!D168</f>
        <v>0</v>
      </c>
      <c r="E62">
        <f>'[10]Cumulative Stats'!E168</f>
        <v>0</v>
      </c>
      <c r="F62">
        <f>'[10]Cumulative Stats'!F168</f>
        <v>0</v>
      </c>
      <c r="G62">
        <f>'[10]Cumulative Stats'!G168</f>
        <v>0</v>
      </c>
      <c r="J62" t="str">
        <f>'[8]Cumulative Stats'!A178</f>
        <v>Littleton</v>
      </c>
      <c r="K62" s="8" t="s">
        <v>139</v>
      </c>
      <c r="L62" s="6">
        <f>'[8]Cumulative Stats'!C178</f>
        <v>4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5">
      <c r="A63" t="str">
        <f>'[14]Cumulative Stats'!A162</f>
        <v>T. Thomspon</v>
      </c>
      <c r="B63" s="8" t="s">
        <v>116</v>
      </c>
      <c r="C63">
        <f>'[14]Cumulative Stats'!C162</f>
        <v>1</v>
      </c>
      <c r="D63">
        <f>'[14]Cumulative Stats'!D162</f>
        <v>0</v>
      </c>
      <c r="E63">
        <f>'[14]Cumulative Stats'!E162</f>
        <v>0</v>
      </c>
      <c r="F63">
        <f>'[14]Cumulative Stats'!F162</f>
        <v>0</v>
      </c>
      <c r="G63">
        <f>'[14]Cumulative Stats'!G162</f>
        <v>0</v>
      </c>
      <c r="J63" t="str">
        <f>'[10]Cumulative Stats'!A182</f>
        <v>Rankins</v>
      </c>
      <c r="K63" s="8" t="s">
        <v>112</v>
      </c>
      <c r="L63" s="6">
        <f>'[10]Cumulative Stats'!C182</f>
        <v>4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5">
      <c r="A64" t="str">
        <f>'[11]Cumulative Stats'!A159</f>
        <v>Jenkins</v>
      </c>
      <c r="B64" s="8" t="s">
        <v>113</v>
      </c>
      <c r="C64">
        <f>'[11]Cumulative Stats'!C159</f>
        <v>1</v>
      </c>
      <c r="D64">
        <f>'[11]Cumulative Stats'!D159</f>
        <v>0</v>
      </c>
      <c r="E64">
        <f>'[11]Cumulative Stats'!E159</f>
        <v>0</v>
      </c>
      <c r="F64">
        <f>'[11]Cumulative Stats'!F159</f>
        <v>0</v>
      </c>
      <c r="G64">
        <f>'[11]Cumulative Stats'!G159</f>
        <v>0</v>
      </c>
      <c r="J64" t="str">
        <f>'[12]Cumulative Stats'!A182</f>
        <v>Ridgeway</v>
      </c>
      <c r="K64" s="8" t="s">
        <v>114</v>
      </c>
      <c r="L64" s="6">
        <f>'[12]Cumulative Stats'!C182</f>
        <v>4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5">
      <c r="A65" t="str">
        <f>'[1]Cumulative Stats'!A160</f>
        <v>P. Peterson</v>
      </c>
      <c r="B65" s="8" t="s">
        <v>104</v>
      </c>
      <c r="C65">
        <f>'[1]Cumulative Stats'!C160</f>
        <v>1</v>
      </c>
      <c r="D65">
        <f>'[1]Cumulative Stats'!D160</f>
        <v>0</v>
      </c>
      <c r="E65">
        <f>'[1]Cumulative Stats'!E160</f>
        <v>0</v>
      </c>
      <c r="F65">
        <f>'[1]Cumulative Stats'!F160</f>
        <v>0</v>
      </c>
      <c r="G65">
        <f>'[1]Cumulative Stats'!G160</f>
        <v>0</v>
      </c>
      <c r="J65" t="str">
        <f>'[4]Cumulative Stats'!A178</f>
        <v>Robertson-Harris</v>
      </c>
      <c r="K65" s="8" t="s">
        <v>107</v>
      </c>
      <c r="L65" s="6">
        <f>'[4]Cumulative Stats'!C178</f>
        <v>4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5">
      <c r="A66" t="str">
        <f>'[5]Cumulative Stats'!A161</f>
        <v>Lee</v>
      </c>
      <c r="B66" s="8" t="s">
        <v>108</v>
      </c>
      <c r="C66">
        <f>'[5]Cumulative Stats'!C161</f>
        <v>1</v>
      </c>
      <c r="D66">
        <f>'[5]Cumulative Stats'!D161</f>
        <v>0</v>
      </c>
      <c r="E66">
        <f>'[5]Cumulative Stats'!E161</f>
        <v>0</v>
      </c>
      <c r="F66">
        <f>'[5]Cumulative Stats'!F161</f>
        <v>0</v>
      </c>
      <c r="G66">
        <f>'[5]Cumulative Stats'!G161</f>
        <v>0</v>
      </c>
      <c r="J66" t="str">
        <f>'[8]Cumulative Stats'!A179</f>
        <v>Brockers</v>
      </c>
      <c r="K66" s="8" t="s">
        <v>139</v>
      </c>
      <c r="L66" s="6">
        <f>'[8]Cumulative Stats'!C179</f>
        <v>3.5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5">
      <c r="A67" t="str">
        <f>'[13]Cumulative Stats'!A164</f>
        <v>Witherspoon</v>
      </c>
      <c r="B67" s="8" t="s">
        <v>115</v>
      </c>
      <c r="C67">
        <f>'[13]Cumulative Stats'!C164</f>
        <v>1</v>
      </c>
      <c r="D67">
        <f>'[13]Cumulative Stats'!D164</f>
        <v>0</v>
      </c>
      <c r="E67">
        <f>'[13]Cumulative Stats'!E164</f>
        <v>0</v>
      </c>
      <c r="F67">
        <f>'[13]Cumulative Stats'!F164</f>
        <v>0</v>
      </c>
      <c r="G67">
        <f>'[13]Cumulative Stats'!G164</f>
        <v>0</v>
      </c>
      <c r="J67" t="str">
        <f>'[13]Cumulative Stats'!A183</f>
        <v>Greenlaw</v>
      </c>
      <c r="K67" s="8" t="s">
        <v>115</v>
      </c>
      <c r="L67" s="6">
        <f>'[13]Cumulative Stats'!C183</f>
        <v>3.5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5">
      <c r="A68" t="str">
        <f>'[9]Cumulative Stats'!A165</f>
        <v>Hughes</v>
      </c>
      <c r="B68" s="8" t="s">
        <v>111</v>
      </c>
      <c r="C68">
        <f>'[9]Cumulative Stats'!C165</f>
        <v>1</v>
      </c>
      <c r="D68">
        <f>'[9]Cumulative Stats'!D165</f>
        <v>0</v>
      </c>
      <c r="E68" s="6">
        <f>'[9]Cumulative Stats'!E165</f>
        <v>0</v>
      </c>
      <c r="F68">
        <f>'[9]Cumulative Stats'!F165</f>
        <v>0</v>
      </c>
      <c r="G68">
        <f>'[9]Cumulative Stats'!G165</f>
        <v>0</v>
      </c>
      <c r="J68" t="str">
        <f>'[4]Cumulative Stats'!A183</f>
        <v>Hicks</v>
      </c>
      <c r="K68" s="8" t="s">
        <v>107</v>
      </c>
      <c r="L68" s="6">
        <f>'[4]Cumulative Stats'!C183</f>
        <v>3.5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5">
      <c r="A69" t="str">
        <f>'[11]Cumulative Stats'!A163</f>
        <v>Bethea</v>
      </c>
      <c r="B69" s="8" t="s">
        <v>113</v>
      </c>
      <c r="C69">
        <f>'[11]Cumulative Stats'!C163</f>
        <v>1</v>
      </c>
      <c r="D69">
        <f>'[11]Cumulative Stats'!D163</f>
        <v>0</v>
      </c>
      <c r="E69" s="6">
        <f>'[11]Cumulative Stats'!E163</f>
        <v>0</v>
      </c>
      <c r="F69">
        <f>'[11]Cumulative Stats'!F163</f>
        <v>0</v>
      </c>
      <c r="G69">
        <f>'[11]Cumulative Stats'!G163</f>
        <v>0</v>
      </c>
      <c r="J69" t="str">
        <f>'[12]Cumulative Stats'!A181</f>
        <v>Jernigan</v>
      </c>
      <c r="K69" s="8" t="s">
        <v>114</v>
      </c>
      <c r="L69" s="6">
        <f>'[12]Cumulative Stats'!C181</f>
        <v>3.5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5">
      <c r="A70" t="str">
        <f>'[8]Cumulative Stats'!A163</f>
        <v>Johnson</v>
      </c>
      <c r="B70" s="8" t="s">
        <v>139</v>
      </c>
      <c r="C70">
        <f>'[8]Cumulative Stats'!C163</f>
        <v>1</v>
      </c>
      <c r="D70">
        <f>'[8]Cumulative Stats'!D163</f>
        <v>-1</v>
      </c>
      <c r="E70">
        <f>'[8]Cumulative Stats'!E163</f>
        <v>-1</v>
      </c>
      <c r="F70">
        <f>'[8]Cumulative Stats'!F163</f>
        <v>0</v>
      </c>
      <c r="G70">
        <f>'[8]Cumulative Stats'!G163</f>
        <v>0</v>
      </c>
      <c r="J70" t="str">
        <f>'[5]Cumulative Stats'!A178</f>
        <v>Lewis</v>
      </c>
      <c r="K70" s="8" t="s">
        <v>108</v>
      </c>
      <c r="L70" s="6">
        <f>'[5]Cumulative Stats'!C178</f>
        <v>3.5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5">
      <c r="A71" t="str">
        <f>'[14]Cumulative Stats'!A160</f>
        <v>K. Wright</v>
      </c>
      <c r="B71" s="8" t="s">
        <v>116</v>
      </c>
      <c r="C71">
        <f>'[14]Cumulative Stats'!C160</f>
        <v>1</v>
      </c>
      <c r="D71">
        <f>'[14]Cumulative Stats'!D160</f>
        <v>-1</v>
      </c>
      <c r="E71" s="6">
        <f>'[14]Cumulative Stats'!E160</f>
        <v>-1</v>
      </c>
      <c r="F71">
        <f>'[14]Cumulative Stats'!F160</f>
        <v>0</v>
      </c>
      <c r="G71">
        <f>'[14]Cumulative Stats'!G160</f>
        <v>0</v>
      </c>
      <c r="J71" t="str">
        <f>'[1]Cumulative Stats'!A177</f>
        <v>Marsh</v>
      </c>
      <c r="K71" s="8" t="s">
        <v>104</v>
      </c>
      <c r="L71" s="6">
        <f>'[1]Cumulative Stats'!C177</f>
        <v>3.5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5">
      <c r="A72" t="str">
        <f>'[7]Cumulative Stats'!A163</f>
        <v>Tr. Williams</v>
      </c>
      <c r="B72" s="8" t="s">
        <v>110</v>
      </c>
      <c r="C72">
        <f>'[7]Cumulative Stats'!C163</f>
        <v>1</v>
      </c>
      <c r="D72">
        <f>'[7]Cumulative Stats'!D163</f>
        <v>-1</v>
      </c>
      <c r="E72">
        <f>'[7]Cumulative Stats'!E163</f>
        <v>-1</v>
      </c>
      <c r="F72">
        <f>'[7]Cumulative Stats'!F163</f>
        <v>0</v>
      </c>
      <c r="G72">
        <f>'[7]Cumulative Stats'!G163</f>
        <v>0</v>
      </c>
      <c r="J72" t="str">
        <f>'[12]Cumulative Stats'!A177</f>
        <v>Sweat</v>
      </c>
      <c r="K72" s="8" t="s">
        <v>114</v>
      </c>
      <c r="L72" s="6">
        <f>'[12]Cumulative Stats'!C177</f>
        <v>3.5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5">
      <c r="A73" t="str">
        <f>'[13]Cumulative Stats'!A165</f>
        <v>Moseley</v>
      </c>
      <c r="B73" s="8" t="s">
        <v>115</v>
      </c>
      <c r="C73">
        <f>'[13]Cumulative Stats'!C165</f>
        <v>1</v>
      </c>
      <c r="D73">
        <f>'[13]Cumulative Stats'!D165</f>
        <v>-1</v>
      </c>
      <c r="E73">
        <f>'[13]Cumulative Stats'!E165</f>
        <v>-1</v>
      </c>
      <c r="F73">
        <f>'[13]Cumulative Stats'!F165</f>
        <v>0</v>
      </c>
      <c r="G73">
        <f>'[13]Cumulative Stats'!G165</f>
        <v>0</v>
      </c>
      <c r="J73" t="str">
        <f>'[14]Cumulative Stats'!A179</f>
        <v>Ansah</v>
      </c>
      <c r="K73" s="8" t="s">
        <v>116</v>
      </c>
      <c r="L73" s="6">
        <f>'[14]Cumulative Stats'!C179</f>
        <v>3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5">
      <c r="A74" t="str">
        <f>'[2]Cumulative Stats'!A162</f>
        <v>Campbell</v>
      </c>
      <c r="B74" s="8" t="s">
        <v>105</v>
      </c>
      <c r="C74">
        <f>'[2]Cumulative Stats'!C162</f>
        <v>1</v>
      </c>
      <c r="D74">
        <f>'[2]Cumulative Stats'!D162</f>
        <v>-5</v>
      </c>
      <c r="E74">
        <f>'[2]Cumulative Stats'!E162</f>
        <v>-5</v>
      </c>
      <c r="F74">
        <f>'[2]Cumulative Stats'!F162</f>
        <v>0</v>
      </c>
      <c r="G74">
        <f>'[2]Cumulative Stats'!G162</f>
        <v>0</v>
      </c>
      <c r="J74" t="str">
        <f>'[12]Cumulative Stats'!A174</f>
        <v>B. Graham</v>
      </c>
      <c r="K74" s="8" t="s">
        <v>114</v>
      </c>
      <c r="L74" s="6">
        <f>'[12]Cumulative Stats'!C174</f>
        <v>3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5">
      <c r="A75" t="str">
        <f>'[7]Cumulative Stats'!A166</f>
        <v>Sullivan</v>
      </c>
      <c r="B75" s="8" t="s">
        <v>110</v>
      </c>
      <c r="C75">
        <f>'[7]Cumulative Stats'!C166</f>
        <v>1</v>
      </c>
      <c r="D75">
        <f>'[7]Cumulative Stats'!D166</f>
        <v>-6</v>
      </c>
      <c r="E75">
        <f>'[7]Cumulative Stats'!E166</f>
        <v>-6</v>
      </c>
      <c r="F75">
        <f>'[7]Cumulative Stats'!F166</f>
        <v>0</v>
      </c>
      <c r="G75">
        <f>'[7]Cumulative Stats'!G166</f>
        <v>0</v>
      </c>
      <c r="J75" t="str">
        <f>'[2]Cumulative Stats'!A176</f>
        <v>Clayborn</v>
      </c>
      <c r="K75" s="8" t="s">
        <v>105</v>
      </c>
      <c r="L75" s="6">
        <f>'[2]Cumulative Stats'!C176</f>
        <v>3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5">
      <c r="A76" t="str">
        <f>'[1]Cumulative Stats'!A161</f>
        <v>J. Thompson</v>
      </c>
      <c r="B76" s="8" t="s">
        <v>104</v>
      </c>
      <c r="C76">
        <f>'[1]Cumulative Stats'!C161</f>
        <v>0</v>
      </c>
      <c r="D76">
        <f>'[1]Cumulative Stats'!D161</f>
        <v>0</v>
      </c>
      <c r="E76" t="e">
        <f>'[1]Cumulative Stats'!E161</f>
        <v>#DIV/0!</v>
      </c>
      <c r="F76">
        <f>'[1]Cumulative Stats'!F161</f>
        <v>0</v>
      </c>
      <c r="G76">
        <f>'[1]Cumulative Stats'!G161</f>
        <v>0</v>
      </c>
      <c r="J76" t="str">
        <f>'[15]Cumulative Stats'!A181</f>
        <v>David</v>
      </c>
      <c r="K76" s="8" t="s">
        <v>117</v>
      </c>
      <c r="L76" s="6">
        <f>'[15]Cumulative Stats'!C181</f>
        <v>3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5">
      <c r="A77" t="str">
        <f>'[1]Cumulative Stats'!A162</f>
        <v>Murphy</v>
      </c>
      <c r="B77" s="8" t="s">
        <v>104</v>
      </c>
      <c r="C77">
        <f>'[1]Cumulative Stats'!C162</f>
        <v>0</v>
      </c>
      <c r="D77">
        <f>'[1]Cumulative Stats'!D162</f>
        <v>0</v>
      </c>
      <c r="E77" t="e">
        <f>'[1]Cumulative Stats'!E162</f>
        <v>#DIV/0!</v>
      </c>
      <c r="F77">
        <f>'[1]Cumulative Stats'!F162</f>
        <v>0</v>
      </c>
      <c r="G77">
        <f>'[1]Cumulative Stats'!G162</f>
        <v>0</v>
      </c>
      <c r="J77" t="str">
        <f>'[7]Cumulative Stats'!A181</f>
        <v>Fackrell</v>
      </c>
      <c r="K77" s="8" t="s">
        <v>110</v>
      </c>
      <c r="L77" s="6">
        <f>'[7]Cumulative Stats'!C181</f>
        <v>3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5">
      <c r="A78" t="str">
        <f>'[2]Cumulative Stats'!A161</f>
        <v>Ri. Allen</v>
      </c>
      <c r="B78" s="8" t="s">
        <v>105</v>
      </c>
      <c r="C78">
        <f>'[2]Cumulative Stats'!C161</f>
        <v>0</v>
      </c>
      <c r="D78">
        <f>'[2]Cumulative Stats'!D161</f>
        <v>0</v>
      </c>
      <c r="E78" t="e">
        <f>'[2]Cumulative Stats'!E161</f>
        <v>#DIV/0!</v>
      </c>
      <c r="F78">
        <f>'[2]Cumulative Stats'!F161</f>
        <v>0</v>
      </c>
      <c r="G78">
        <f>'[2]Cumulative Stats'!G161</f>
        <v>0</v>
      </c>
      <c r="J78" t="str">
        <f>'[12]Cumulative Stats'!A179</f>
        <v>Gerry</v>
      </c>
      <c r="K78" s="8" t="s">
        <v>114</v>
      </c>
      <c r="L78" s="6">
        <f>'[12]Cumulative Stats'!C179</f>
        <v>3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5">
      <c r="A79" t="str">
        <f>'[2]Cumulative Stats'!A163</f>
        <v>D. Jones</v>
      </c>
      <c r="B79" s="8" t="s">
        <v>105</v>
      </c>
      <c r="C79">
        <f>'[2]Cumulative Stats'!C163</f>
        <v>0</v>
      </c>
      <c r="D79">
        <f>'[2]Cumulative Stats'!D163</f>
        <v>0</v>
      </c>
      <c r="E79" t="e">
        <f>'[2]Cumulative Stats'!E163</f>
        <v>#DIV/0!</v>
      </c>
      <c r="F79">
        <f>'[2]Cumulative Stats'!F163</f>
        <v>0</v>
      </c>
      <c r="G79">
        <f>'[2]Cumulative Stats'!G163</f>
        <v>0</v>
      </c>
      <c r="J79" t="str">
        <f>'[11]Cumulative Stats'!A184</f>
        <v>Hill</v>
      </c>
      <c r="K79" s="8" t="s">
        <v>113</v>
      </c>
      <c r="L79" s="6">
        <f>'[11]Cumulative Stats'!C184</f>
        <v>3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5">
      <c r="A80" t="str">
        <f>'[3]Cumulative Stats'!A160</f>
        <v>Boston</v>
      </c>
      <c r="B80" s="8" t="s">
        <v>106</v>
      </c>
      <c r="C80">
        <f>'[3]Cumulative Stats'!C160</f>
        <v>0</v>
      </c>
      <c r="D80">
        <f>'[3]Cumulative Stats'!D160</f>
        <v>0</v>
      </c>
      <c r="E80" t="e">
        <f>'[3]Cumulative Stats'!E160</f>
        <v>#DIV/0!</v>
      </c>
      <c r="F80">
        <f>'[3]Cumulative Stats'!F160</f>
        <v>0</v>
      </c>
      <c r="G80">
        <f>'[3]Cumulative Stats'!G160</f>
        <v>0</v>
      </c>
      <c r="J80" t="str">
        <f>'[4]Cumulative Stats'!A177</f>
        <v>Kwiatkoski</v>
      </c>
      <c r="K80" s="8" t="s">
        <v>107</v>
      </c>
      <c r="L80" s="6">
        <f>'[4]Cumulative Stats'!C177</f>
        <v>3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5">
      <c r="A81" t="str">
        <f>'[4]Cumulative Stats'!A162</f>
        <v>Kwiatkoski</v>
      </c>
      <c r="B81" s="8" t="s">
        <v>107</v>
      </c>
      <c r="C81">
        <f>'[4]Cumulative Stats'!C162</f>
        <v>0</v>
      </c>
      <c r="D81">
        <f>'[4]Cumulative Stats'!D162</f>
        <v>0</v>
      </c>
      <c r="E81" t="e">
        <f>'[4]Cumulative Stats'!E162</f>
        <v>#DIV/0!</v>
      </c>
      <c r="F81">
        <f>'[4]Cumulative Stats'!F162</f>
        <v>0</v>
      </c>
      <c r="G81">
        <f>'[4]Cumulative Stats'!G162</f>
        <v>0</v>
      </c>
      <c r="J81" t="str">
        <f>'[5]Cumulative Stats'!A177</f>
        <v>M. Collins</v>
      </c>
      <c r="K81" s="8" t="s">
        <v>108</v>
      </c>
      <c r="L81" s="6">
        <f>'[5]Cumulative Stats'!C177</f>
        <v>3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5">
      <c r="A82" t="str">
        <f>'[4]Cumulative Stats'!A163</f>
        <v>Pierre-Louis</v>
      </c>
      <c r="B82" s="8" t="s">
        <v>107</v>
      </c>
      <c r="C82">
        <f>'[4]Cumulative Stats'!C163</f>
        <v>0</v>
      </c>
      <c r="D82">
        <f>'[4]Cumulative Stats'!D163</f>
        <v>0</v>
      </c>
      <c r="E82" t="e">
        <f>'[4]Cumulative Stats'!E163</f>
        <v>#DIV/0!</v>
      </c>
      <c r="F82">
        <f>'[4]Cumulative Stats'!F163</f>
        <v>0</v>
      </c>
      <c r="G82">
        <f>'[4]Cumulative Stats'!G163</f>
        <v>0</v>
      </c>
      <c r="J82" t="str">
        <f>'[11]Cumulative Stats'!A180</f>
        <v>McIntosh</v>
      </c>
      <c r="K82" s="8" t="s">
        <v>113</v>
      </c>
      <c r="L82" s="6">
        <f>'[11]Cumulative Stats'!C180</f>
        <v>3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5">
      <c r="A83" t="str">
        <f>'[5]Cumulative Stats'!A159</f>
        <v>X. Woods</v>
      </c>
      <c r="B83" s="8" t="s">
        <v>108</v>
      </c>
      <c r="C83">
        <f>'[5]Cumulative Stats'!C159</f>
        <v>0</v>
      </c>
      <c r="D83">
        <f>'[5]Cumulative Stats'!D159</f>
        <v>0</v>
      </c>
      <c r="E83" s="6" t="e">
        <f>'[5]Cumulative Stats'!E159</f>
        <v>#DIV/0!</v>
      </c>
      <c r="F83">
        <f>'[5]Cumulative Stats'!F159</f>
        <v>0</v>
      </c>
      <c r="G83">
        <f>'[5]Cumulative Stats'!G159</f>
        <v>0</v>
      </c>
      <c r="J83" t="str">
        <f>'[1]Cumulative Stats'!A178</f>
        <v>Peters</v>
      </c>
      <c r="K83" s="8" t="s">
        <v>104</v>
      </c>
      <c r="L83" s="6">
        <f>'[1]Cumulative Stats'!C178</f>
        <v>3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5">
      <c r="A84" t="str">
        <f>'[5]Cumulative Stats'!A162</f>
        <v>Awuzie</v>
      </c>
      <c r="B84" s="8" t="s">
        <v>108</v>
      </c>
      <c r="C84">
        <f>'[5]Cumulative Stats'!C162</f>
        <v>0</v>
      </c>
      <c r="D84">
        <f>'[5]Cumulative Stats'!D162</f>
        <v>0</v>
      </c>
      <c r="E84" t="e">
        <f>'[5]Cumulative Stats'!E162</f>
        <v>#DIV/0!</v>
      </c>
      <c r="F84">
        <f>'[5]Cumulative Stats'!F162</f>
        <v>0</v>
      </c>
      <c r="G84">
        <f>'[5]Cumulative Stats'!G162</f>
        <v>0</v>
      </c>
      <c r="J84" t="str">
        <f>'[10]Cumulative Stats'!A187</f>
        <v>Robertson</v>
      </c>
      <c r="K84" s="8" t="s">
        <v>112</v>
      </c>
      <c r="L84" s="6">
        <f>'[10]Cumulative Stats'!C187</f>
        <v>3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5">
      <c r="A85" t="str">
        <f>'[5]Cumulative Stats'!A163</f>
        <v>J. Smith</v>
      </c>
      <c r="B85" s="8" t="s">
        <v>108</v>
      </c>
      <c r="C85">
        <f>'[5]Cumulative Stats'!C163</f>
        <v>0</v>
      </c>
      <c r="D85">
        <f>'[5]Cumulative Stats'!D163</f>
        <v>0</v>
      </c>
      <c r="E85" t="e">
        <f>'[5]Cumulative Stats'!E163</f>
        <v>#DIV/0!</v>
      </c>
      <c r="F85">
        <f>'[5]Cumulative Stats'!F163</f>
        <v>0</v>
      </c>
      <c r="G85">
        <f>'[5]Cumulative Stats'!G163</f>
        <v>0</v>
      </c>
      <c r="J85" t="str">
        <f>'[14]Cumulative Stats'!A178</f>
        <v>Wagner</v>
      </c>
      <c r="K85" s="8" t="s">
        <v>116</v>
      </c>
      <c r="L85" s="6">
        <f>'[14]Cumulative Stats'!C178</f>
        <v>3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5">
      <c r="A86" t="str">
        <f>'[5]Cumulative Stats'!A164</f>
        <v>Stoutmire</v>
      </c>
      <c r="B86" s="8" t="s">
        <v>108</v>
      </c>
      <c r="C86">
        <f>'[5]Cumulative Stats'!C164</f>
        <v>0</v>
      </c>
      <c r="D86">
        <f>'[5]Cumulative Stats'!D164</f>
        <v>0</v>
      </c>
      <c r="E86" s="6" t="e">
        <f>'[5]Cumulative Stats'!E164</f>
        <v>#DIV/0!</v>
      </c>
      <c r="F86">
        <f>'[5]Cumulative Stats'!F164</f>
        <v>0</v>
      </c>
      <c r="G86">
        <f>'[5]Cumulative Stats'!G164</f>
        <v>0</v>
      </c>
      <c r="J86" t="str">
        <f>'[9]Cumulative Stats'!A179</f>
        <v>Weatherly</v>
      </c>
      <c r="K86" s="8" t="s">
        <v>111</v>
      </c>
      <c r="L86" s="6">
        <f>'[9]Cumulative Stats'!C179</f>
        <v>3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5">
      <c r="A87" t="str">
        <f>'[7]Cumulative Stats'!A165</f>
        <v>Lowry</v>
      </c>
      <c r="B87" s="8" t="s">
        <v>110</v>
      </c>
      <c r="C87">
        <f>'[7]Cumulative Stats'!C165</f>
        <v>0</v>
      </c>
      <c r="D87">
        <f>'[7]Cumulative Stats'!D165</f>
        <v>0</v>
      </c>
      <c r="E87" t="e">
        <f>'[7]Cumulative Stats'!E165</f>
        <v>#DIV/0!</v>
      </c>
      <c r="F87">
        <f>'[7]Cumulative Stats'!F165</f>
        <v>0</v>
      </c>
      <c r="G87">
        <f>'[7]Cumulative Stats'!G165</f>
        <v>0</v>
      </c>
      <c r="J87" t="str">
        <f>'[9]Cumulative Stats'!A180</f>
        <v>Wilson</v>
      </c>
      <c r="K87" s="8" t="s">
        <v>111</v>
      </c>
      <c r="L87" s="6">
        <f>'[9]Cumulative Stats'!C180</f>
        <v>3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5">
      <c r="A88" t="str">
        <f>'[7]Cumulative Stats'!A167</f>
        <v>P. Smith</v>
      </c>
      <c r="B88" s="8" t="s">
        <v>110</v>
      </c>
      <c r="C88">
        <f>'[7]Cumulative Stats'!C167</f>
        <v>0</v>
      </c>
      <c r="D88">
        <f>'[7]Cumulative Stats'!D167</f>
        <v>0</v>
      </c>
      <c r="E88" s="6" t="e">
        <f>'[7]Cumulative Stats'!E167</f>
        <v>#DIV/0!</v>
      </c>
      <c r="F88">
        <f>'[7]Cumulative Stats'!F167</f>
        <v>0</v>
      </c>
      <c r="G88">
        <f>'[7]Cumulative Stats'!G167</f>
        <v>0</v>
      </c>
      <c r="J88" t="str">
        <f>'[10]Cumulative Stats'!A178</f>
        <v>Edwards</v>
      </c>
      <c r="K88" s="8" t="s">
        <v>112</v>
      </c>
      <c r="L88" s="6">
        <f>'[10]Cumulative Stats'!C178</f>
        <v>2.5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5">
      <c r="A89" t="str">
        <f>'[8]Cumulative Stats'!A159</f>
        <v>Rapp</v>
      </c>
      <c r="B89" s="8" t="s">
        <v>139</v>
      </c>
      <c r="C89">
        <f>'[8]Cumulative Stats'!C159</f>
        <v>0</v>
      </c>
      <c r="D89">
        <f>'[8]Cumulative Stats'!D159</f>
        <v>0</v>
      </c>
      <c r="E89" s="6" t="e">
        <f>'[8]Cumulative Stats'!E159</f>
        <v>#DIV/0!</v>
      </c>
      <c r="F89">
        <f>'[8]Cumulative Stats'!F159</f>
        <v>0</v>
      </c>
      <c r="G89">
        <f>'[8]Cumulative Stats'!G159</f>
        <v>0</v>
      </c>
      <c r="J89" t="str">
        <f>'[6]Cumulative Stats'!A183</f>
        <v>Harris</v>
      </c>
      <c r="K89" s="8" t="s">
        <v>109</v>
      </c>
      <c r="L89" s="6">
        <f>'[6]Cumulative Stats'!C183</f>
        <v>2.5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5">
      <c r="A90" t="str">
        <f>'[8]Cumulative Stats'!A161</f>
        <v>Peters</v>
      </c>
      <c r="B90" s="8" t="s">
        <v>139</v>
      </c>
      <c r="C90">
        <f>'[8]Cumulative Stats'!C161</f>
        <v>0</v>
      </c>
      <c r="D90">
        <f>'[8]Cumulative Stats'!D161</f>
        <v>0</v>
      </c>
      <c r="E90" s="6" t="e">
        <f>'[8]Cumulative Stats'!E161</f>
        <v>#DIV/0!</v>
      </c>
      <c r="F90">
        <f>'[8]Cumulative Stats'!F161</f>
        <v>0</v>
      </c>
      <c r="G90">
        <f>'[8]Cumulative Stats'!G161</f>
        <v>0</v>
      </c>
      <c r="J90" t="str">
        <f>'[8]Cumulative Stats'!A181</f>
        <v>Joseph-Day</v>
      </c>
      <c r="K90" s="8" t="s">
        <v>139</v>
      </c>
      <c r="L90" s="6">
        <f>'[8]Cumulative Stats'!C181</f>
        <v>2.5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5">
      <c r="A91" t="str">
        <f>'[8]Cumulative Stats'!A162</f>
        <v>Hill</v>
      </c>
      <c r="B91" s="8" t="s">
        <v>139</v>
      </c>
      <c r="C91">
        <f>'[8]Cumulative Stats'!C162</f>
        <v>0</v>
      </c>
      <c r="D91">
        <f>'[8]Cumulative Stats'!D162</f>
        <v>0</v>
      </c>
      <c r="E91" t="e">
        <f>'[8]Cumulative Stats'!E162</f>
        <v>#DIV/0!</v>
      </c>
      <c r="F91">
        <f>'[8]Cumulative Stats'!F162</f>
        <v>0</v>
      </c>
      <c r="G91">
        <f>'[8]Cumulative Stats'!G162</f>
        <v>0</v>
      </c>
      <c r="J91" t="str">
        <f>'[13]Cumulative Stats'!A185</f>
        <v>K. Williams</v>
      </c>
      <c r="K91" s="8" t="s">
        <v>115</v>
      </c>
      <c r="L91" s="6">
        <f>'[13]Cumulative Stats'!C185</f>
        <v>2.5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5">
      <c r="A92" t="str">
        <f>'[8]Cumulative Stats'!A165</f>
        <v>Ramsey</v>
      </c>
      <c r="B92" s="8" t="s">
        <v>139</v>
      </c>
      <c r="C92">
        <f>'[8]Cumulative Stats'!C165</f>
        <v>0</v>
      </c>
      <c r="D92">
        <f>'[8]Cumulative Stats'!D165</f>
        <v>0</v>
      </c>
      <c r="E92" t="e">
        <f>'[8]Cumulative Stats'!E165</f>
        <v>#DIV/0!</v>
      </c>
      <c r="F92">
        <f>'[8]Cumulative Stats'!F165</f>
        <v>0</v>
      </c>
      <c r="G92">
        <f>'[8]Cumulative Stats'!G165</f>
        <v>0</v>
      </c>
      <c r="J92" t="str">
        <f>'[16]Cumulative Stats'!A179</f>
        <v>Odom</v>
      </c>
      <c r="K92" s="8" t="s">
        <v>118</v>
      </c>
      <c r="L92" s="6">
        <f>'[16]Cumulative Stats'!C179</f>
        <v>2.5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5">
      <c r="A93" t="str">
        <f>'[9]Cumulative Stats'!A163</f>
        <v>Barr</v>
      </c>
      <c r="B93" s="8" t="s">
        <v>111</v>
      </c>
      <c r="C93">
        <f>'[9]Cumulative Stats'!C163</f>
        <v>0</v>
      </c>
      <c r="D93">
        <f>'[9]Cumulative Stats'!D163</f>
        <v>0</v>
      </c>
      <c r="E93" s="6" t="e">
        <f>'[9]Cumulative Stats'!E163</f>
        <v>#DIV/0!</v>
      </c>
      <c r="F93">
        <f>'[9]Cumulative Stats'!F163</f>
        <v>0</v>
      </c>
      <c r="G93">
        <f>'[9]Cumulative Stats'!G163</f>
        <v>0</v>
      </c>
      <c r="J93" t="str">
        <f>'[10]Cumulative Stats'!A179</f>
        <v>Onyemata</v>
      </c>
      <c r="K93" s="8" t="s">
        <v>112</v>
      </c>
      <c r="L93" s="6">
        <f>'[10]Cumulative Stats'!C179</f>
        <v>2.5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5">
      <c r="A94" t="str">
        <f>'[10]Cumulative Stats'!A160</f>
        <v>Gardner-Johnson</v>
      </c>
      <c r="B94" s="8" t="s">
        <v>112</v>
      </c>
      <c r="C94">
        <f>'[10]Cumulative Stats'!C160</f>
        <v>0</v>
      </c>
      <c r="D94">
        <f>'[10]Cumulative Stats'!D160</f>
        <v>0</v>
      </c>
      <c r="E94" t="e">
        <f>'[10]Cumulative Stats'!E160</f>
        <v>#DIV/0!</v>
      </c>
      <c r="F94">
        <f>'[10]Cumulative Stats'!F160</f>
        <v>0</v>
      </c>
      <c r="G94">
        <f>'[10]Cumulative Stats'!G160</f>
        <v>0</v>
      </c>
      <c r="J94" t="str">
        <f>'[12]Cumulative Stats'!A183</f>
        <v>Scandrick</v>
      </c>
      <c r="K94" s="8" t="s">
        <v>114</v>
      </c>
      <c r="L94" s="6">
        <f>'[12]Cumulative Stats'!C183</f>
        <v>2.5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5">
      <c r="A95" t="str">
        <f>'[10]Cumulative Stats'!A162</f>
        <v>Tuttle</v>
      </c>
      <c r="B95" s="8" t="s">
        <v>112</v>
      </c>
      <c r="C95">
        <f>'[10]Cumulative Stats'!C162</f>
        <v>0</v>
      </c>
      <c r="D95">
        <f>'[10]Cumulative Stats'!D162</f>
        <v>0</v>
      </c>
      <c r="E95" t="e">
        <f>'[10]Cumulative Stats'!E162</f>
        <v>#DIV/0!</v>
      </c>
      <c r="F95">
        <f>'[10]Cumulative Stats'!F162</f>
        <v>0</v>
      </c>
      <c r="G95">
        <f>'[10]Cumulative Stats'!G162</f>
        <v>0</v>
      </c>
      <c r="J95" t="str">
        <f>'[15]Cumulative Stats'!A177</f>
        <v>Suh</v>
      </c>
      <c r="K95" s="8" t="s">
        <v>117</v>
      </c>
      <c r="L95" s="6">
        <f>'[15]Cumulative Stats'!C177</f>
        <v>2.5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5">
      <c r="A96" t="str">
        <f>'[10]Cumulative Stats'!A163</f>
        <v>Klein</v>
      </c>
      <c r="B96" s="8" t="s">
        <v>112</v>
      </c>
      <c r="C96">
        <f>'[10]Cumulative Stats'!C163</f>
        <v>0</v>
      </c>
      <c r="D96">
        <f>'[10]Cumulative Stats'!D163</f>
        <v>0</v>
      </c>
      <c r="E96" t="e">
        <f>'[10]Cumulative Stats'!E163</f>
        <v>#DIV/0!</v>
      </c>
      <c r="F96">
        <f>'[10]Cumulative Stats'!F163</f>
        <v>0</v>
      </c>
      <c r="G96">
        <f>'[10]Cumulative Stats'!G163</f>
        <v>0</v>
      </c>
      <c r="J96" t="str">
        <f>'[3]Cumulative Stats'!A181</f>
        <v>Thompson</v>
      </c>
      <c r="K96" s="8" t="s">
        <v>106</v>
      </c>
      <c r="L96" s="6">
        <f>'[3]Cumulative Stats'!C181</f>
        <v>2.5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1:28" ht="15">
      <c r="A97" t="str">
        <f>'[10]Cumulative Stats'!A164</f>
        <v>Robertson</v>
      </c>
      <c r="B97" s="8" t="s">
        <v>112</v>
      </c>
      <c r="C97">
        <f>'[10]Cumulative Stats'!C164</f>
        <v>0</v>
      </c>
      <c r="D97">
        <f>'[10]Cumulative Stats'!D164</f>
        <v>0</v>
      </c>
      <c r="E97" t="e">
        <f>'[10]Cumulative Stats'!E164</f>
        <v>#DIV/0!</v>
      </c>
      <c r="F97">
        <f>'[10]Cumulative Stats'!F164</f>
        <v>0</v>
      </c>
      <c r="G97">
        <f>'[10]Cumulative Stats'!G164</f>
        <v>0</v>
      </c>
      <c r="J97" t="str">
        <f>'[15]Cumulative Stats'!A179</f>
        <v>White</v>
      </c>
      <c r="K97" s="8" t="s">
        <v>117</v>
      </c>
      <c r="L97" s="6">
        <f>'[15]Cumulative Stats'!C179</f>
        <v>2.5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1:28" ht="15">
      <c r="A98" t="str">
        <f>'[10]Cumulative Stats'!A166</f>
        <v>Jenkins</v>
      </c>
      <c r="B98" s="8" t="s">
        <v>112</v>
      </c>
      <c r="C98">
        <f>'[10]Cumulative Stats'!C166</f>
        <v>0</v>
      </c>
      <c r="D98">
        <f>'[10]Cumulative Stats'!D166</f>
        <v>0</v>
      </c>
      <c r="E98" t="e">
        <f>'[10]Cumulative Stats'!E166</f>
        <v>#DIV/0!</v>
      </c>
      <c r="F98">
        <f>'[10]Cumulative Stats'!F166</f>
        <v>0</v>
      </c>
      <c r="G98">
        <f>'[10]Cumulative Stats'!G166</f>
        <v>0</v>
      </c>
      <c r="J98" t="str">
        <f>'[7]Cumulative Stats'!A180</f>
        <v>Amos</v>
      </c>
      <c r="K98" s="8" t="s">
        <v>110</v>
      </c>
      <c r="L98" s="6">
        <f>'[7]Cumulative Stats'!C180</f>
        <v>2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1:28" ht="15">
      <c r="A99" t="str">
        <f>'[10]Cumulative Stats'!A167</f>
        <v>Lattimore</v>
      </c>
      <c r="B99" s="8" t="s">
        <v>112</v>
      </c>
      <c r="C99">
        <f>'[10]Cumulative Stats'!C167</f>
        <v>0</v>
      </c>
      <c r="D99">
        <f>'[10]Cumulative Stats'!D167</f>
        <v>0</v>
      </c>
      <c r="E99" t="e">
        <f>'[10]Cumulative Stats'!E167</f>
        <v>#DIV/0!</v>
      </c>
      <c r="F99">
        <f>'[10]Cumulative Stats'!F167</f>
        <v>0</v>
      </c>
      <c r="G99">
        <f>'[10]Cumulative Stats'!G167</f>
        <v>0</v>
      </c>
      <c r="J99" t="str">
        <f>'[9]Cumulative Stats'!A181</f>
        <v>Barr</v>
      </c>
      <c r="K99" s="8" t="s">
        <v>111</v>
      </c>
      <c r="L99" s="6">
        <f>'[9]Cumulative Stats'!C181</f>
        <v>2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1:28" ht="15">
      <c r="A100" t="str">
        <f>'[11]Cumulative Stats'!A162</f>
        <v>Love</v>
      </c>
      <c r="B100" s="8" t="s">
        <v>113</v>
      </c>
      <c r="C100">
        <f>'[11]Cumulative Stats'!C162</f>
        <v>0</v>
      </c>
      <c r="D100">
        <f>'[11]Cumulative Stats'!D162</f>
        <v>0</v>
      </c>
      <c r="E100" t="e">
        <f>'[11]Cumulative Stats'!E162</f>
        <v>#DIV/0!</v>
      </c>
      <c r="F100">
        <f>'[11]Cumulative Stats'!F162</f>
        <v>0</v>
      </c>
      <c r="G100">
        <f>'[11]Cumulative Stats'!G162</f>
        <v>0</v>
      </c>
      <c r="J100" t="str">
        <f>'[10]Cumulative Stats'!A184</f>
        <v>Bell</v>
      </c>
      <c r="K100" s="8" t="s">
        <v>112</v>
      </c>
      <c r="L100" s="6">
        <f>'[10]Cumulative Stats'!C184</f>
        <v>2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1:28" ht="15">
      <c r="A101" t="str">
        <f>'[11]Cumulative Stats'!A164</f>
        <v>Ogletree</v>
      </c>
      <c r="B101" s="8" t="s">
        <v>113</v>
      </c>
      <c r="C101">
        <f>'[11]Cumulative Stats'!C164</f>
        <v>0</v>
      </c>
      <c r="D101">
        <f>'[11]Cumulative Stats'!D164</f>
        <v>0</v>
      </c>
      <c r="E101" s="6" t="e">
        <f>'[11]Cumulative Stats'!E164</f>
        <v>#DIV/0!</v>
      </c>
      <c r="F101">
        <f>'[11]Cumulative Stats'!F164</f>
        <v>0</v>
      </c>
      <c r="G101">
        <f>'[11]Cumulative Stats'!G164</f>
        <v>0</v>
      </c>
      <c r="J101" t="str">
        <f>'[10]Cumulative Stats'!A181</f>
        <v>Brown</v>
      </c>
      <c r="K101" s="8" t="s">
        <v>112</v>
      </c>
      <c r="L101" s="6">
        <f>'[10]Cumulative Stats'!C181</f>
        <v>2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1:28" ht="15">
      <c r="A102" t="str">
        <f>'[12]Cumulative Stats'!A163</f>
        <v>Bradham</v>
      </c>
      <c r="B102" s="8" t="s">
        <v>114</v>
      </c>
      <c r="C102">
        <f>'[12]Cumulative Stats'!C163</f>
        <v>0</v>
      </c>
      <c r="D102">
        <f>'[12]Cumulative Stats'!D163</f>
        <v>0</v>
      </c>
      <c r="E102" s="6" t="e">
        <f>'[12]Cumulative Stats'!E163</f>
        <v>#DIV/0!</v>
      </c>
      <c r="F102">
        <f>'[12]Cumulative Stats'!F163</f>
        <v>0</v>
      </c>
      <c r="G102">
        <f>'[12]Cumulative Stats'!G163</f>
        <v>0</v>
      </c>
      <c r="J102" t="str">
        <f>'[3]Cumulative Stats'!A182</f>
        <v>C. Miller</v>
      </c>
      <c r="K102" s="8" t="s">
        <v>106</v>
      </c>
      <c r="L102" s="6">
        <f>'[3]Cumulative Stats'!C182</f>
        <v>2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1:28" ht="15">
      <c r="A103" t="str">
        <f>'[12]Cumulative Stats'!A164</f>
        <v>Sendejo</v>
      </c>
      <c r="B103" s="8" t="s">
        <v>114</v>
      </c>
      <c r="C103">
        <f>'[12]Cumulative Stats'!C164</f>
        <v>0</v>
      </c>
      <c r="D103">
        <f>'[12]Cumulative Stats'!D164</f>
        <v>0</v>
      </c>
      <c r="E103" t="e">
        <f>'[12]Cumulative Stats'!E164</f>
        <v>#DIV/0!</v>
      </c>
      <c r="F103">
        <f>'[12]Cumulative Stats'!F164</f>
        <v>0</v>
      </c>
      <c r="G103">
        <f>'[12]Cumulative Stats'!G164</f>
        <v>0</v>
      </c>
      <c r="J103" t="str">
        <f>'[14]Cumulative Stats'!A176</f>
        <v>Clowney</v>
      </c>
      <c r="K103" s="8" t="s">
        <v>116</v>
      </c>
      <c r="L103" s="6">
        <f>'[14]Cumulative Stats'!C176</f>
        <v>2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1:28" ht="15">
      <c r="A104" t="str">
        <f>'[12]Cumulative Stats'!A165</f>
        <v>Mills</v>
      </c>
      <c r="B104" s="8" t="s">
        <v>114</v>
      </c>
      <c r="C104">
        <f>'[12]Cumulative Stats'!C165</f>
        <v>0</v>
      </c>
      <c r="D104">
        <f>'[12]Cumulative Stats'!D165</f>
        <v>0</v>
      </c>
      <c r="E104" t="e">
        <f>'[12]Cumulative Stats'!E165</f>
        <v>#DIV/0!</v>
      </c>
      <c r="F104">
        <f>'[12]Cumulative Stats'!F165</f>
        <v>0</v>
      </c>
      <c r="G104">
        <f>'[12]Cumulative Stats'!G165</f>
        <v>0</v>
      </c>
      <c r="J104" t="str">
        <f>'[8]Cumulative Stats'!A184</f>
        <v>Gaines</v>
      </c>
      <c r="K104" s="8" t="s">
        <v>139</v>
      </c>
      <c r="L104" s="6">
        <f>'[8]Cumulative Stats'!C184</f>
        <v>2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1:28" ht="15">
      <c r="A105" t="str">
        <f>'[12]Cumulative Stats'!A166</f>
        <v>Maddox</v>
      </c>
      <c r="B105" s="8" t="s">
        <v>114</v>
      </c>
      <c r="C105">
        <f>'[12]Cumulative Stats'!C166</f>
        <v>0</v>
      </c>
      <c r="D105">
        <f>'[12]Cumulative Stats'!D166</f>
        <v>0</v>
      </c>
      <c r="E105" t="e">
        <f>'[12]Cumulative Stats'!E166</f>
        <v>#DIV/0!</v>
      </c>
      <c r="F105">
        <f>'[12]Cumulative Stats'!F166</f>
        <v>0</v>
      </c>
      <c r="G105">
        <f>'[12]Cumulative Stats'!G166</f>
        <v>0</v>
      </c>
      <c r="J105" t="str">
        <f>'[11]Cumulative Stats'!A183</f>
        <v>Haley</v>
      </c>
      <c r="K105" s="8" t="s">
        <v>113</v>
      </c>
      <c r="L105" s="6">
        <f>'[11]Cumulative Stats'!C183</f>
        <v>2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1:28" ht="15">
      <c r="A106" t="str">
        <f>'[13]Cumulative Stats'!A161</f>
        <v>Greenlaw</v>
      </c>
      <c r="B106" s="8" t="s">
        <v>115</v>
      </c>
      <c r="C106">
        <f>'[13]Cumulative Stats'!C161</f>
        <v>0</v>
      </c>
      <c r="D106">
        <f>'[13]Cumulative Stats'!D161</f>
        <v>0</v>
      </c>
      <c r="E106" t="e">
        <f>'[13]Cumulative Stats'!E161</f>
        <v>#DIV/0!</v>
      </c>
      <c r="F106">
        <f>'[13]Cumulative Stats'!F161</f>
        <v>0</v>
      </c>
      <c r="G106">
        <f>'[13]Cumulative Stats'!G161</f>
        <v>0</v>
      </c>
      <c r="J106" t="str">
        <f>'[5]Cumulative Stats'!A184</f>
        <v>Hyder</v>
      </c>
      <c r="K106" s="8" t="s">
        <v>108</v>
      </c>
      <c r="L106" s="6">
        <f>'[5]Cumulative Stats'!C184</f>
        <v>2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1:28" ht="15">
      <c r="A107" t="str">
        <f>'[13]Cumulative Stats'!A163</f>
        <v>Warner</v>
      </c>
      <c r="B107" s="8" t="s">
        <v>115</v>
      </c>
      <c r="C107">
        <f>'[13]Cumulative Stats'!C163</f>
        <v>0</v>
      </c>
      <c r="D107">
        <f>'[13]Cumulative Stats'!D163</f>
        <v>0</v>
      </c>
      <c r="E107" t="e">
        <f>'[13]Cumulative Stats'!E163</f>
        <v>#DIV/0!</v>
      </c>
      <c r="F107">
        <f>'[13]Cumulative Stats'!F163</f>
        <v>0</v>
      </c>
      <c r="G107">
        <f>'[13]Cumulative Stats'!G163</f>
        <v>0</v>
      </c>
      <c r="J107" t="str">
        <f>'[9]Cumulative Stats'!A177</f>
        <v>J. Johnson</v>
      </c>
      <c r="K107" s="8" t="s">
        <v>111</v>
      </c>
      <c r="L107" s="6">
        <f>'[9]Cumulative Stats'!C177</f>
        <v>2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1:28" ht="15">
      <c r="A108" t="str">
        <f>'[13]Cumulative Stats'!A167</f>
        <v>Alexander</v>
      </c>
      <c r="B108" s="8" t="s">
        <v>115</v>
      </c>
      <c r="C108">
        <f>'[13]Cumulative Stats'!C167</f>
        <v>0</v>
      </c>
      <c r="D108">
        <f>'[13]Cumulative Stats'!D167</f>
        <v>0</v>
      </c>
      <c r="E108" t="e">
        <f>'[13]Cumulative Stats'!E167</f>
        <v>#DIV/0!</v>
      </c>
      <c r="F108">
        <f>'[13]Cumulative Stats'!F167</f>
        <v>0</v>
      </c>
      <c r="G108">
        <f>'[13]Cumulative Stats'!G167</f>
        <v>0</v>
      </c>
      <c r="J108" t="str">
        <f>'[5]Cumulative Stats'!A179</f>
        <v>J. Smith</v>
      </c>
      <c r="K108" s="8" t="s">
        <v>108</v>
      </c>
      <c r="L108" s="6">
        <f>'[5]Cumulative Stats'!C179</f>
        <v>2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1:28" ht="15">
      <c r="A109" t="str">
        <f>'[14]Cumulative Stats'!A164</f>
        <v>Clowney</v>
      </c>
      <c r="B109" s="8" t="s">
        <v>116</v>
      </c>
      <c r="C109">
        <f>'[14]Cumulative Stats'!C164</f>
        <v>0</v>
      </c>
      <c r="D109">
        <f>'[14]Cumulative Stats'!D164</f>
        <v>0</v>
      </c>
      <c r="E109" s="6" t="e">
        <f>'[14]Cumulative Stats'!E164</f>
        <v>#DIV/0!</v>
      </c>
      <c r="F109">
        <f>'[14]Cumulative Stats'!F164</f>
        <v>0</v>
      </c>
      <c r="G109">
        <f>'[14]Cumulative Stats'!G164</f>
        <v>0</v>
      </c>
      <c r="J109" t="str">
        <f>'[12]Cumulative Stats'!A180</f>
        <v>Jenkins</v>
      </c>
      <c r="K109" s="8" t="s">
        <v>114</v>
      </c>
      <c r="L109" s="6">
        <f>'[12]Cumulative Stats'!C180</f>
        <v>2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1:28" ht="15">
      <c r="A110" t="str">
        <f>'[14]Cumulative Stats'!A166</f>
        <v>Kendricks</v>
      </c>
      <c r="B110" s="8" t="s">
        <v>116</v>
      </c>
      <c r="C110">
        <f>'[14]Cumulative Stats'!C166</f>
        <v>0</v>
      </c>
      <c r="D110">
        <f>'[14]Cumulative Stats'!D166</f>
        <v>0</v>
      </c>
      <c r="E110" t="e">
        <f>'[14]Cumulative Stats'!E166</f>
        <v>#DIV/0!</v>
      </c>
      <c r="F110">
        <f>'[14]Cumulative Stats'!F166</f>
        <v>0</v>
      </c>
      <c r="G110">
        <f>'[14]Cumulative Stats'!G166</f>
        <v>0</v>
      </c>
      <c r="J110" t="str">
        <f>'[9]Cumulative Stats'!A178</f>
        <v>Joseph</v>
      </c>
      <c r="K110" s="8" t="s">
        <v>111</v>
      </c>
      <c r="L110" s="6">
        <f>'[9]Cumulative Stats'!C178</f>
        <v>2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1:28" ht="15">
      <c r="A111" t="str">
        <f>'[15]Cumulative Stats'!A161</f>
        <v>David</v>
      </c>
      <c r="B111" s="8" t="s">
        <v>117</v>
      </c>
      <c r="C111">
        <f>'[15]Cumulative Stats'!C161</f>
        <v>0</v>
      </c>
      <c r="D111">
        <f>'[15]Cumulative Stats'!D161</f>
        <v>0</v>
      </c>
      <c r="E111" t="e">
        <f>'[15]Cumulative Stats'!E161</f>
        <v>#DIV/0!</v>
      </c>
      <c r="F111">
        <f>'[15]Cumulative Stats'!F161</f>
        <v>0</v>
      </c>
      <c r="G111">
        <f>'[15]Cumulative Stats'!G161</f>
        <v>0</v>
      </c>
      <c r="J111" t="str">
        <f>'[12]Cumulative Stats'!A185</f>
        <v>Maddox</v>
      </c>
      <c r="K111" s="8" t="s">
        <v>114</v>
      </c>
      <c r="L111" s="6">
        <f>'[12]Cumulative Stats'!C185</f>
        <v>2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1:28" ht="15">
      <c r="A112" t="str">
        <f>'[15]Cumulative Stats'!A165</f>
        <v>Whitehead</v>
      </c>
      <c r="B112" s="8" t="s">
        <v>117</v>
      </c>
      <c r="C112">
        <f>'[15]Cumulative Stats'!C165</f>
        <v>0</v>
      </c>
      <c r="D112">
        <f>'[15]Cumulative Stats'!D165</f>
        <v>0</v>
      </c>
      <c r="E112" t="e">
        <f>'[15]Cumulative Stats'!E165</f>
        <v>#DIV/0!</v>
      </c>
      <c r="F112">
        <f>'[15]Cumulative Stats'!F165</f>
        <v>0</v>
      </c>
      <c r="G112">
        <f>'[15]Cumulative Stats'!G165</f>
        <v>0</v>
      </c>
      <c r="J112" t="str">
        <f>'[16]Cumulative Stats'!A188</f>
        <v>Norman</v>
      </c>
      <c r="K112" s="8" t="s">
        <v>118</v>
      </c>
      <c r="L112" s="6">
        <f>'[16]Cumulative Stats'!C188</f>
        <v>2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1:28" ht="15">
      <c r="A113" t="str">
        <f>'[16]Cumulative Stats'!A159</f>
        <v>Dunbar</v>
      </c>
      <c r="B113" s="8" t="s">
        <v>118</v>
      </c>
      <c r="C113">
        <f>'[16]Cumulative Stats'!C159</f>
        <v>0</v>
      </c>
      <c r="D113">
        <f>'[16]Cumulative Stats'!D159</f>
        <v>0</v>
      </c>
      <c r="E113" t="e">
        <f>'[16]Cumulative Stats'!E159</f>
        <v>#DIV/0!</v>
      </c>
      <c r="F113">
        <f>'[16]Cumulative Stats'!F159</f>
        <v>0</v>
      </c>
      <c r="G113">
        <f>'[16]Cumulative Stats'!G159</f>
        <v>0</v>
      </c>
      <c r="J113" t="str">
        <f>'[6]Cumulative Stats'!A180</f>
        <v>Okwara</v>
      </c>
      <c r="K113" s="8" t="s">
        <v>109</v>
      </c>
      <c r="L113" s="6">
        <f>'[6]Cumulative Stats'!C180</f>
        <v>2</v>
      </c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1:28" ht="15">
      <c r="A114" t="str">
        <f>'[16]Cumulative Stats'!A163</f>
        <v>Bostic</v>
      </c>
      <c r="B114" s="8" t="s">
        <v>118</v>
      </c>
      <c r="C114">
        <f>'[16]Cumulative Stats'!C163</f>
        <v>0</v>
      </c>
      <c r="D114">
        <f>'[16]Cumulative Stats'!D163</f>
        <v>0</v>
      </c>
      <c r="E114" t="e">
        <f>'[16]Cumulative Stats'!E163</f>
        <v>#DIV/0!</v>
      </c>
      <c r="F114">
        <f>'[16]Cumulative Stats'!F163</f>
        <v>0</v>
      </c>
      <c r="G114">
        <f>'[16]Cumulative Stats'!G163</f>
        <v>0</v>
      </c>
      <c r="J114" t="str">
        <f>'[11]Cumulative Stats'!A181</f>
        <v>Pierre</v>
      </c>
      <c r="K114" s="8" t="s">
        <v>113</v>
      </c>
      <c r="L114" s="6">
        <f>'[11]Cumulative Stats'!C181</f>
        <v>2</v>
      </c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1:28" ht="15">
      <c r="A115" t="str">
        <f>'[16]Cumulative Stats'!A165</f>
        <v>Hamilton</v>
      </c>
      <c r="B115" s="8" t="s">
        <v>118</v>
      </c>
      <c r="C115">
        <f>'[16]Cumulative Stats'!C165</f>
        <v>0</v>
      </c>
      <c r="D115">
        <f>'[16]Cumulative Stats'!D165</f>
        <v>0</v>
      </c>
      <c r="E115" t="e">
        <f>'[16]Cumulative Stats'!E165</f>
        <v>#DIV/0!</v>
      </c>
      <c r="F115">
        <f>'[16]Cumulative Stats'!F165</f>
        <v>0</v>
      </c>
      <c r="G115">
        <f>'[16]Cumulative Stats'!G165</f>
        <v>0</v>
      </c>
      <c r="J115" t="str">
        <f>'[12]Cumulative Stats'!A187</f>
        <v>Sendejo</v>
      </c>
      <c r="K115" s="8" t="s">
        <v>114</v>
      </c>
      <c r="L115" s="6">
        <f>'[12]Cumulative Stats'!C187</f>
        <v>2</v>
      </c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1:28" ht="15">
      <c r="B116" s="8"/>
      <c r="J116" t="str">
        <f>'[6]Cumulative Stats'!A179</f>
        <v>Tavai</v>
      </c>
      <c r="K116" s="8" t="s">
        <v>109</v>
      </c>
      <c r="L116" s="6">
        <f>'[6]Cumulative Stats'!C179</f>
        <v>2</v>
      </c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1:28" ht="15">
      <c r="B117" s="8"/>
      <c r="J117" t="str">
        <f>'[5]Cumulative Stats'!A181</f>
        <v>Thompson</v>
      </c>
      <c r="K117" s="8" t="s">
        <v>108</v>
      </c>
      <c r="L117" s="6">
        <f>'[5]Cumulative Stats'!C181</f>
        <v>2</v>
      </c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1:28" ht="15">
      <c r="B118" s="8"/>
      <c r="E118" s="6"/>
      <c r="J118" t="str">
        <f>'[4]Cumulative Stats'!A185</f>
        <v>Trevathan</v>
      </c>
      <c r="K118" s="8" t="s">
        <v>107</v>
      </c>
      <c r="L118" s="6">
        <f>'[4]Cumulative Stats'!C185</f>
        <v>2</v>
      </c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1:28" ht="15">
      <c r="B119" s="8"/>
      <c r="J119" t="str">
        <f>'[10]Cumulative Stats'!A183</f>
        <v>Tuttle</v>
      </c>
      <c r="K119" s="8" t="s">
        <v>112</v>
      </c>
      <c r="L119" s="6">
        <f>'[10]Cumulative Stats'!C183</f>
        <v>2</v>
      </c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1:28" ht="15">
      <c r="B120" s="8"/>
      <c r="J120" t="str">
        <f>'[1]Cumulative Stats'!A184</f>
        <v>Vallejo</v>
      </c>
      <c r="K120" s="8" t="s">
        <v>104</v>
      </c>
      <c r="L120" s="6">
        <f>'[1]Cumulative Stats'!C184</f>
        <v>2</v>
      </c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1:28" ht="15">
      <c r="B121" s="8"/>
      <c r="J121" t="str">
        <f>'[13]Cumulative Stats'!A184</f>
        <v>Ward</v>
      </c>
      <c r="K121" s="8" t="s">
        <v>115</v>
      </c>
      <c r="L121" s="6">
        <f>'[13]Cumulative Stats'!C184</f>
        <v>2</v>
      </c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1:28" ht="15">
      <c r="B122" s="8"/>
      <c r="E122" s="6"/>
      <c r="J122" t="str">
        <f>'[13]Cumulative Stats'!A179</f>
        <v>Warner</v>
      </c>
      <c r="K122" s="8" t="s">
        <v>115</v>
      </c>
      <c r="L122" s="6">
        <f>'[13]Cumulative Stats'!C179</f>
        <v>2</v>
      </c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1:28" ht="15">
      <c r="B123" s="8"/>
      <c r="E123" s="6"/>
      <c r="J123" t="str">
        <f>'[9]Cumulative Stats'!A182</f>
        <v>Watts</v>
      </c>
      <c r="K123" s="8" t="s">
        <v>111</v>
      </c>
      <c r="L123" s="6">
        <f>'[9]Cumulative Stats'!C182</f>
        <v>2</v>
      </c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1:28" ht="15">
      <c r="B124" s="8"/>
      <c r="J124" t="str">
        <f>'[15]Cumulative Stats'!A185</f>
        <v>Allen</v>
      </c>
      <c r="K124" s="8" t="s">
        <v>117</v>
      </c>
      <c r="L124" s="6">
        <f>'[15]Cumulative Stats'!C185</f>
        <v>1.5</v>
      </c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1:28" ht="15">
      <c r="B125" s="8"/>
      <c r="E125" s="6"/>
      <c r="J125" t="str">
        <f>'[16]Cumulative Stats'!A182</f>
        <v>Bostic</v>
      </c>
      <c r="K125" s="8" t="s">
        <v>118</v>
      </c>
      <c r="L125" s="6">
        <f>'[16]Cumulative Stats'!C182</f>
        <v>1.5</v>
      </c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1:28" ht="15">
      <c r="J126" t="str">
        <f>'[15]Cumulative Stats'!A183</f>
        <v>Gholston</v>
      </c>
      <c r="K126" s="8" t="s">
        <v>117</v>
      </c>
      <c r="L126" s="6">
        <f>'[15]Cumulative Stats'!C183</f>
        <v>1.5</v>
      </c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1:28" ht="15">
      <c r="J127" t="str">
        <f>'[16]Cumulative Stats'!A185</f>
        <v>Hester</v>
      </c>
      <c r="K127" s="8" t="s">
        <v>118</v>
      </c>
      <c r="L127" s="6">
        <f>'[16]Cumulative Stats'!C185</f>
        <v>1.5</v>
      </c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1:28" ht="15">
      <c r="J128" t="str">
        <f>'[14]Cumulative Stats'!A181</f>
        <v>Jackson</v>
      </c>
      <c r="K128" s="8" t="s">
        <v>116</v>
      </c>
      <c r="L128" s="6">
        <f>'[14]Cumulative Stats'!C181</f>
        <v>1.5</v>
      </c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0:28" ht="15">
      <c r="J129" t="str">
        <f>'[4]Cumulative Stats'!A179</f>
        <v>Lynch</v>
      </c>
      <c r="K129" s="8" t="s">
        <v>107</v>
      </c>
      <c r="L129" s="6">
        <f>'[4]Cumulative Stats'!C179</f>
        <v>1.5</v>
      </c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0:28" ht="15">
      <c r="J130" t="str">
        <f>'[15]Cumulative Stats'!A176</f>
        <v>Nassib</v>
      </c>
      <c r="K130" s="8" t="s">
        <v>117</v>
      </c>
      <c r="L130" s="6">
        <f>'[15]Cumulative Stats'!C176</f>
        <v>1.5</v>
      </c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0:28" ht="15">
      <c r="J131" t="str">
        <f>'[4]Cumulative Stats'!A180</f>
        <v>Smith</v>
      </c>
      <c r="K131" s="8" t="s">
        <v>107</v>
      </c>
      <c r="L131" s="6">
        <f>'[4]Cumulative Stats'!C180</f>
        <v>1.5</v>
      </c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0:28" ht="15">
      <c r="J132" t="str">
        <f>'[5]Cumulative Stats'!A186</f>
        <v>Vander Esch</v>
      </c>
      <c r="K132" s="8" t="s">
        <v>108</v>
      </c>
      <c r="L132" s="6">
        <f>'[5]Cumulative Stats'!C186</f>
        <v>1.5</v>
      </c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0:28" ht="15">
      <c r="J133" t="str">
        <f>'[10]Cumulative Stats'!A185</f>
        <v>Anzalone</v>
      </c>
      <c r="K133" s="8" t="s">
        <v>112</v>
      </c>
      <c r="L133" s="6">
        <f>'[10]Cumulative Stats'!C185</f>
        <v>1</v>
      </c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0:28" ht="15">
      <c r="J134" t="str">
        <f>'[12]Cumulative Stats'!A188</f>
        <v>Avery</v>
      </c>
      <c r="K134" s="8" t="s">
        <v>114</v>
      </c>
      <c r="L134" s="6">
        <f>'[12]Cumulative Stats'!C188</f>
        <v>1</v>
      </c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0:28" ht="15">
      <c r="J135" t="str">
        <f>'[5]Cumulative Stats'!A175</f>
        <v>Bennett</v>
      </c>
      <c r="K135" s="8" t="s">
        <v>108</v>
      </c>
      <c r="L135" s="6">
        <f>'[5]Cumulative Stats'!C175</f>
        <v>1</v>
      </c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0:28" ht="15">
      <c r="J136" t="str">
        <f>'[2]Cumulative Stats'!A178</f>
        <v>Campbell</v>
      </c>
      <c r="K136" s="8" t="s">
        <v>105</v>
      </c>
      <c r="L136" s="6">
        <f>'[2]Cumulative Stats'!C178</f>
        <v>1</v>
      </c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0:28" ht="15">
      <c r="J137" t="str">
        <f>'[3]Cumulative Stats'!A185</f>
        <v>Carter</v>
      </c>
      <c r="K137" s="8" t="s">
        <v>106</v>
      </c>
      <c r="L137" s="6">
        <f>'[3]Cumulative Stats'!C185</f>
        <v>1</v>
      </c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0:28" ht="15">
      <c r="J138" t="str">
        <f>'[8]Cumulative Stats'!A180</f>
        <v>Fox</v>
      </c>
      <c r="K138" s="8" t="s">
        <v>139</v>
      </c>
      <c r="L138" s="6">
        <f>'[8]Cumulative Stats'!C180</f>
        <v>1</v>
      </c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0:28" ht="15">
      <c r="J139" t="str">
        <f>'[7]Cumulative Stats'!A178</f>
        <v>Gary</v>
      </c>
      <c r="K139" s="8" t="s">
        <v>110</v>
      </c>
      <c r="L139" s="6">
        <f>'[7]Cumulative Stats'!C178</f>
        <v>1</v>
      </c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0:28" ht="15">
      <c r="J140" t="str">
        <f>'[9]Cumulative Stats'!A183</f>
        <v>H. Smith</v>
      </c>
      <c r="K140" s="8" t="s">
        <v>111</v>
      </c>
      <c r="L140" s="6">
        <f>'[9]Cumulative Stats'!C183</f>
        <v>1</v>
      </c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0:28" ht="15">
      <c r="J141" t="str">
        <f>'[12]Cumulative Stats'!A184</f>
        <v>Hall</v>
      </c>
      <c r="K141" s="8" t="s">
        <v>114</v>
      </c>
      <c r="L141" s="6">
        <f>'[12]Cumulative Stats'!C184</f>
        <v>1</v>
      </c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0:28" ht="15">
      <c r="J142" t="str">
        <f>'[16]Cumulative Stats'!A184</f>
        <v>Hamilton</v>
      </c>
      <c r="K142" s="8" t="s">
        <v>118</v>
      </c>
      <c r="L142" s="6">
        <f>'[16]Cumulative Stats'!C184</f>
        <v>1</v>
      </c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0:28" ht="15">
      <c r="J143" t="str">
        <f>'[1]Cumulative Stats'!A180</f>
        <v>Hicks</v>
      </c>
      <c r="K143" s="8" t="s">
        <v>104</v>
      </c>
      <c r="L143" s="6">
        <f>'[1]Cumulative Stats'!C180</f>
        <v>1</v>
      </c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0:28" ht="15">
      <c r="J144" t="str">
        <f>'[16]Cumulative Stats'!A186</f>
        <v>Holcomb</v>
      </c>
      <c r="K144" s="8" t="s">
        <v>118</v>
      </c>
      <c r="L144" s="6">
        <f>'[16]Cumulative Stats'!C186</f>
        <v>1</v>
      </c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0:28" ht="15">
      <c r="J145" t="str">
        <f>'[4]Cumulative Stats'!A184</f>
        <v>Jackson</v>
      </c>
      <c r="K145" s="8" t="s">
        <v>107</v>
      </c>
      <c r="L145" s="6">
        <f>'[4]Cumulative Stats'!C184</f>
        <v>1</v>
      </c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0:28" ht="15">
      <c r="J146" t="str">
        <f>'[9]Cumulative Stats'!A186</f>
        <v>Kendricks</v>
      </c>
      <c r="K146" s="8" t="s">
        <v>111</v>
      </c>
      <c r="L146" s="6">
        <f>'[9]Cumulative Stats'!C186</f>
        <v>1</v>
      </c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0:28" ht="15">
      <c r="J147" t="str">
        <f>'[7]Cumulative Stats'!A179</f>
        <v>Lancaster</v>
      </c>
      <c r="K147" s="8" t="s">
        <v>110</v>
      </c>
      <c r="L147" s="6">
        <f>'[7]Cumulative Stats'!C179</f>
        <v>1</v>
      </c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0:28" ht="15">
      <c r="J148" t="str">
        <f>'[9]Cumulative Stats'!A185</f>
        <v>M. Alexander</v>
      </c>
      <c r="K148" s="8" t="s">
        <v>111</v>
      </c>
      <c r="L148" s="6">
        <f>'[9]Cumulative Stats'!C185</f>
        <v>1</v>
      </c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0:28" ht="15">
      <c r="J149" t="str">
        <f>'[14]Cumulative Stats'!A185</f>
        <v>McDougald</v>
      </c>
      <c r="K149" s="8" t="s">
        <v>116</v>
      </c>
      <c r="L149" s="6">
        <f>'[14]Cumulative Stats'!C185</f>
        <v>1</v>
      </c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0:28" ht="15">
      <c r="J150" t="str">
        <f>'[12]Cumulative Stats'!A186</f>
        <v>McLeod</v>
      </c>
      <c r="K150" s="8" t="s">
        <v>114</v>
      </c>
      <c r="L150" s="6">
        <f>'[12]Cumulative Stats'!C186</f>
        <v>1</v>
      </c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0:28" ht="15">
      <c r="J151" t="str">
        <f>'[11]Cumulative Stats'!A185</f>
        <v>Ogletree</v>
      </c>
      <c r="K151" s="8" t="s">
        <v>113</v>
      </c>
      <c r="L151" s="6">
        <f>'[11]Cumulative Stats'!C185</f>
        <v>1</v>
      </c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0:28" ht="15">
      <c r="J152" t="str">
        <f>'[1]Cumulative Stats'!A181</f>
        <v>P. Peterson</v>
      </c>
      <c r="K152" s="8" t="s">
        <v>104</v>
      </c>
      <c r="L152" s="6">
        <f>'[1]Cumulative Stats'!C181</f>
        <v>1</v>
      </c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0:28" ht="15">
      <c r="J153" t="str">
        <f>'[3]Cumulative Stats'!A180</f>
        <v>Reid</v>
      </c>
      <c r="K153" s="8" t="s">
        <v>106</v>
      </c>
      <c r="L153" s="6">
        <f>'[3]Cumulative Stats'!C180</f>
        <v>1</v>
      </c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0:28" ht="15">
      <c r="J154" t="str">
        <f>'[6]Cumulative Stats'!A181</f>
        <v>Robinson</v>
      </c>
      <c r="K154" s="8" t="s">
        <v>109</v>
      </c>
      <c r="L154" s="6">
        <f>'[6]Cumulative Stats'!C181</f>
        <v>1</v>
      </c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0:28" ht="15">
      <c r="J155" t="str">
        <f>'[16]Cumulative Stats'!A181</f>
        <v>Settle</v>
      </c>
      <c r="K155" s="8" t="s">
        <v>118</v>
      </c>
      <c r="L155" s="6">
        <f>'[16]Cumulative Stats'!C181</f>
        <v>1</v>
      </c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0:28" ht="15">
      <c r="J156" t="str">
        <f>'[13]Cumulative Stats'!A181</f>
        <v>Thomas</v>
      </c>
      <c r="K156" s="8" t="s">
        <v>115</v>
      </c>
      <c r="L156" s="6">
        <f>'[13]Cumulative Stats'!C181</f>
        <v>1</v>
      </c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0:28" ht="15">
      <c r="J157" t="str">
        <f>'[11]Cumulative Stats'!A187</f>
        <v>Williams</v>
      </c>
      <c r="K157" s="8" t="s">
        <v>113</v>
      </c>
      <c r="L157" s="6">
        <f>'[11]Cumulative Stats'!C187</f>
        <v>1</v>
      </c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0:28" ht="15">
      <c r="J158" t="str">
        <f>'[6]Cumulative Stats'!A178</f>
        <v>C. Jones</v>
      </c>
      <c r="K158" s="8" t="s">
        <v>109</v>
      </c>
      <c r="L158" s="6">
        <f>'[6]Cumulative Stats'!C178</f>
        <v>0.5</v>
      </c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0:28" ht="15">
      <c r="J159" t="str">
        <f>'[6]Cumulative Stats'!A176</f>
        <v>Davis</v>
      </c>
      <c r="K159" s="8" t="s">
        <v>109</v>
      </c>
      <c r="L159" s="6">
        <f>'[6]Cumulative Stats'!C176</f>
        <v>0.5</v>
      </c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0:28" ht="15">
      <c r="J160" t="str">
        <f>'[15]Cumulative Stats'!A182</f>
        <v>Edwards</v>
      </c>
      <c r="K160" s="8" t="s">
        <v>117</v>
      </c>
      <c r="L160" s="6">
        <f>'[15]Cumulative Stats'!C182</f>
        <v>0.5</v>
      </c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0:28" ht="15">
      <c r="J161" t="str">
        <f>'[4]Cumulative Stats'!A182</f>
        <v>Goldman</v>
      </c>
      <c r="K161" s="8" t="s">
        <v>107</v>
      </c>
      <c r="L161" s="6">
        <f>'[4]Cumulative Stats'!C182</f>
        <v>0.5</v>
      </c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0:28" ht="15">
      <c r="J162" t="str">
        <f>'[8]Cumulative Stats'!A183</f>
        <v>Hill</v>
      </c>
      <c r="K162" s="8" t="s">
        <v>139</v>
      </c>
      <c r="L162" s="6">
        <f>'[8]Cumulative Stats'!C183</f>
        <v>0.5</v>
      </c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0:28" ht="15">
      <c r="J163" t="str">
        <f>'[2]Cumulative Stats'!A182</f>
        <v>J. Crawford</v>
      </c>
      <c r="K163" s="8" t="s">
        <v>105</v>
      </c>
      <c r="L163" s="6">
        <f>'[2]Cumulative Stats'!C182</f>
        <v>0.5</v>
      </c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0:28" ht="15">
      <c r="J164" t="str">
        <f>'[7]Cumulative Stats'!A177</f>
        <v>Martinez</v>
      </c>
      <c r="K164" s="8" t="s">
        <v>110</v>
      </c>
      <c r="L164" s="6">
        <f>'[7]Cumulative Stats'!C177</f>
        <v>0.5</v>
      </c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0:28" ht="15">
      <c r="J165" t="str">
        <f>'[15]Cumulative Stats'!A184</f>
        <v>Murphy-Bunting</v>
      </c>
      <c r="K165" s="8" t="s">
        <v>117</v>
      </c>
      <c r="L165" s="6">
        <f>'[15]Cumulative Stats'!C184</f>
        <v>0.5</v>
      </c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0:28" ht="15">
      <c r="J166" t="str">
        <f>'[1]Cumulative Stats'!A183</f>
        <v>Reed</v>
      </c>
      <c r="K166" s="8" t="s">
        <v>104</v>
      </c>
      <c r="L166" s="6">
        <f>'[1]Cumulative Stats'!C183</f>
        <v>0.5</v>
      </c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0:28" ht="15">
      <c r="J167" t="str">
        <f>'[15]Cumulative Stats'!A178</f>
        <v>Vea</v>
      </c>
      <c r="K167" s="8" t="s">
        <v>117</v>
      </c>
      <c r="L167" s="6">
        <f>'[15]Cumulative Stats'!C178</f>
        <v>0.5</v>
      </c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0:28" ht="15">
      <c r="J168" t="str">
        <f>'[15]Cumulative Stats'!A180</f>
        <v>Acho</v>
      </c>
      <c r="K168" s="8" t="s">
        <v>117</v>
      </c>
      <c r="L168" s="6">
        <f>'[15]Cumulative Stats'!C180</f>
        <v>0</v>
      </c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0:28" ht="15">
      <c r="J169" t="str">
        <f>'[13]Cumulative Stats'!A186</f>
        <v>Alexander</v>
      </c>
      <c r="K169" s="8" t="s">
        <v>115</v>
      </c>
      <c r="L169" s="6">
        <f>'[13]Cumulative Stats'!C186</f>
        <v>0</v>
      </c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0:28" ht="15">
      <c r="J170" t="str">
        <f>'[4]Cumulative Stats'!A181</f>
        <v>Anderson</v>
      </c>
      <c r="K170" s="8" t="s">
        <v>107</v>
      </c>
      <c r="L170" s="6">
        <f>'[4]Cumulative Stats'!C181</f>
        <v>0</v>
      </c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0:28" ht="15">
      <c r="J171" t="str">
        <f>'[2]Cumulative Stats'!A179</f>
        <v>Bailey</v>
      </c>
      <c r="K171" s="8" t="s">
        <v>105</v>
      </c>
      <c r="L171" s="6">
        <f>'[2]Cumulative Stats'!C179</f>
        <v>0</v>
      </c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0:28" ht="15">
      <c r="J172" t="str">
        <f>'[1]Cumulative Stats'!A185</f>
        <v>Baker</v>
      </c>
      <c r="K172" s="8" t="s">
        <v>104</v>
      </c>
      <c r="L172" s="6">
        <f>'[1]Cumulative Stats'!C185</f>
        <v>0</v>
      </c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0:28" ht="15">
      <c r="J173" t="str">
        <f>'[3]Cumulative Stats'!A183</f>
        <v>Bradberry</v>
      </c>
      <c r="K173" s="8" t="s">
        <v>106</v>
      </c>
      <c r="L173" s="6">
        <f>'[3]Cumulative Stats'!C183</f>
        <v>0</v>
      </c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0:28" ht="15">
      <c r="J174" t="str">
        <f>'[1]Cumulative Stats'!A179</f>
        <v>Bullard</v>
      </c>
      <c r="K174" s="8" t="s">
        <v>104</v>
      </c>
      <c r="L174" s="6">
        <f>'[1]Cumulative Stats'!C179</f>
        <v>0</v>
      </c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0:28" ht="15">
      <c r="J175" t="str">
        <f>'[5]Cumulative Stats'!A182</f>
        <v>Christ. Covinngto</v>
      </c>
      <c r="K175" s="8" t="s">
        <v>108</v>
      </c>
      <c r="L175" s="6">
        <f>'[5]Cumulative Stats'!C182</f>
        <v>0</v>
      </c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0:28" ht="15">
      <c r="J176" t="str">
        <f>'[16]Cumulative Stats'!A183</f>
        <v>Collins</v>
      </c>
      <c r="K176" s="8" t="s">
        <v>118</v>
      </c>
      <c r="L176" s="6">
        <f>'[16]Cumulative Stats'!C183</f>
        <v>0</v>
      </c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0:28" ht="15">
      <c r="J177" t="str">
        <f>'[2]Cumulative Stats'!A181</f>
        <v>Cominsky</v>
      </c>
      <c r="K177" s="8" t="s">
        <v>105</v>
      </c>
      <c r="L177" s="6">
        <f>'[2]Cumulative Stats'!C181</f>
        <v>0</v>
      </c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0:28" ht="15">
      <c r="J178" t="str">
        <f>'[11]Cumulative Stats'!A182</f>
        <v>Connelly</v>
      </c>
      <c r="K178" s="8" t="s">
        <v>113</v>
      </c>
      <c r="L178" s="6">
        <f>'[11]Cumulative Stats'!C182</f>
        <v>0</v>
      </c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0:28" ht="15">
      <c r="J179" t="str">
        <f>'[5]Cumulative Stats'!A183</f>
        <v>Crawford</v>
      </c>
      <c r="K179" s="8" t="s">
        <v>108</v>
      </c>
      <c r="L179" s="6">
        <f>'[5]Cumulative Stats'!C183</f>
        <v>0</v>
      </c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0:28" ht="15">
      <c r="J180" t="str">
        <f>'[6]Cumulative Stats'!A182</f>
        <v>Daniels</v>
      </c>
      <c r="K180" s="8" t="s">
        <v>109</v>
      </c>
      <c r="L180" s="6">
        <f>'[6]Cumulative Stats'!C182</f>
        <v>0</v>
      </c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0:28" ht="15">
      <c r="J181" t="str">
        <f>'[2]Cumulative Stats'!A180</f>
        <v>Davison</v>
      </c>
      <c r="K181" s="8" t="s">
        <v>105</v>
      </c>
      <c r="L181" s="6">
        <f>'[2]Cumulative Stats'!C180</f>
        <v>0</v>
      </c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0:28" ht="15">
      <c r="J182" t="str">
        <f>'[8]Cumulative Stats'!A177</f>
        <v>Ebukam</v>
      </c>
      <c r="K182" s="8" t="s">
        <v>139</v>
      </c>
      <c r="L182" s="6">
        <f>'[8]Cumulative Stats'!C177</f>
        <v>0</v>
      </c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0:28" ht="15">
      <c r="J183" t="str">
        <f>'[3]Cumulative Stats'!A186</f>
        <v>Elliott</v>
      </c>
      <c r="K183" s="8" t="s">
        <v>106</v>
      </c>
      <c r="L183" s="6">
        <f>'[3]Cumulative Stats'!C186</f>
        <v>0</v>
      </c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0:28" ht="15">
      <c r="J184" t="str">
        <f>'[14]Cumulative Stats'!A180</f>
        <v>Flowers</v>
      </c>
      <c r="K184" s="8" t="s">
        <v>116</v>
      </c>
      <c r="L184" s="6">
        <f>'[14]Cumulative Stats'!C180</f>
        <v>0</v>
      </c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0:28" ht="15">
      <c r="J185" t="str">
        <f>'[14]Cumulative Stats'!A184</f>
        <v>Ford</v>
      </c>
      <c r="K185" s="8" t="s">
        <v>116</v>
      </c>
      <c r="L185" s="6">
        <f>'[14]Cumulative Stats'!C184</f>
        <v>0</v>
      </c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0:28" ht="15">
      <c r="J186" t="str">
        <f>'[10]Cumulative Stats'!A186</f>
        <v>Granderson</v>
      </c>
      <c r="K186" s="8" t="s">
        <v>112</v>
      </c>
      <c r="L186" s="6">
        <f>'[10]Cumulative Stats'!C186</f>
        <v>0</v>
      </c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0:28" ht="15">
      <c r="J187" t="str">
        <f>'[1]Cumulative Stats'!A176</f>
        <v>Gunter</v>
      </c>
      <c r="K187" s="8" t="s">
        <v>104</v>
      </c>
      <c r="L187" s="6">
        <f>'[1]Cumulative Stats'!C176</f>
        <v>0</v>
      </c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0:28" ht="15">
      <c r="J188" t="str">
        <f>'[6]Cumulative Stats'!A177</f>
        <v>Harrison</v>
      </c>
      <c r="K188" s="8" t="s">
        <v>109</v>
      </c>
      <c r="L188" s="6">
        <f>'[6]Cumulative Stats'!C177</f>
        <v>0</v>
      </c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0:28" ht="15">
      <c r="J189" t="str">
        <f>'[3]Cumulative Stats'!A184</f>
        <v>Haynes</v>
      </c>
      <c r="K189" s="8" t="s">
        <v>106</v>
      </c>
      <c r="L189" s="6">
        <f>'[3]Cumulative Stats'!C184</f>
        <v>0</v>
      </c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0:28" ht="15">
      <c r="J190" t="str">
        <f>'[14]Cumulative Stats'!A182</f>
        <v>J. Reed</v>
      </c>
      <c r="K190" s="8" t="s">
        <v>116</v>
      </c>
      <c r="L190" s="6">
        <f>'[14]Cumulative Stats'!C182</f>
        <v>0</v>
      </c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0:28" ht="15">
      <c r="J191" t="str">
        <f>'[7]Cumulative Stats'!A182</f>
        <v>King</v>
      </c>
      <c r="K191" s="8" t="s">
        <v>110</v>
      </c>
      <c r="L191" s="6">
        <f>'[7]Cumulative Stats'!C182</f>
        <v>0</v>
      </c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0:28" ht="15">
      <c r="J192" t="str">
        <f>'[5]Cumulative Stats'!A185</f>
        <v>Lee</v>
      </c>
      <c r="K192" s="8" t="s">
        <v>108</v>
      </c>
      <c r="L192" s="6">
        <f>'[5]Cumulative Stats'!C185</f>
        <v>0</v>
      </c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0:28" ht="15">
      <c r="J193" t="str">
        <f>'[11]Cumulative Stats'!A179</f>
        <v>Mayo</v>
      </c>
      <c r="K193" s="8" t="s">
        <v>113</v>
      </c>
      <c r="L193" s="6">
        <f>'[11]Cumulative Stats'!C179</f>
        <v>0</v>
      </c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0:28" ht="15">
      <c r="J194" t="str">
        <f>'[3]Cumulative Stats'!A187</f>
        <v>McGee</v>
      </c>
      <c r="K194" s="8" t="s">
        <v>106</v>
      </c>
      <c r="L194" s="6">
        <f>'[3]Cumulative Stats'!C187</f>
        <v>0</v>
      </c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0:28" ht="15">
      <c r="J195" t="str">
        <f>'[16]Cumulative Stats'!A187</f>
        <v>McKinzy</v>
      </c>
      <c r="K195" s="8" t="s">
        <v>118</v>
      </c>
      <c r="L195" s="6">
        <f>'[16]Cumulative Stats'!C187</f>
        <v>0</v>
      </c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0:28" ht="15">
      <c r="J196" t="str">
        <f>'[10]Cumulative Stats'!A188</f>
        <v>P. Williams</v>
      </c>
      <c r="K196" s="8" t="s">
        <v>112</v>
      </c>
      <c r="L196" s="6">
        <f>'[10]Cumulative Stats'!C188</f>
        <v>0</v>
      </c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0:28" ht="15">
      <c r="J197" t="str">
        <f>'[1]Cumulative Stats'!A182</f>
        <v>Reddick</v>
      </c>
      <c r="K197" s="8" t="s">
        <v>104</v>
      </c>
      <c r="L197" s="6">
        <f>'[1]Cumulative Stats'!C182</f>
        <v>0</v>
      </c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0:28" ht="15">
      <c r="J198" t="str">
        <f>'[13]Cumulative Stats'!A182</f>
        <v>S. Day</v>
      </c>
      <c r="K198" s="8" t="s">
        <v>115</v>
      </c>
      <c r="L198" s="6">
        <f>'[13]Cumulative Stats'!C182</f>
        <v>0</v>
      </c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0:28" ht="15">
      <c r="J199" t="str">
        <f>'[11]Cumulative Stats'!A186</f>
        <v>Skipper</v>
      </c>
      <c r="K199" s="8" t="s">
        <v>113</v>
      </c>
      <c r="L199" s="6">
        <f>'[11]Cumulative Stats'!C186</f>
        <v>0</v>
      </c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0:28" ht="15">
      <c r="J200" t="str">
        <f>'[16]Cumulative Stats'!A190</f>
        <v>Spence</v>
      </c>
      <c r="K200" s="8" t="s">
        <v>118</v>
      </c>
      <c r="L200" s="6">
        <f>'[16]Cumulative Stats'!C190</f>
        <v>0</v>
      </c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0:28" ht="15">
      <c r="J201" t="str">
        <f>'[9]Cumulative Stats'!A184</f>
        <v>Stephen</v>
      </c>
      <c r="K201" s="8" t="s">
        <v>111</v>
      </c>
      <c r="L201" s="6">
        <f>'[9]Cumulative Stats'!C184</f>
        <v>0</v>
      </c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0:28" ht="15">
      <c r="J202" t="str">
        <f>'[13]Cumulative Stats'!A187</f>
        <v>Tartt</v>
      </c>
      <c r="K202" s="8" t="s">
        <v>115</v>
      </c>
      <c r="L202" s="6">
        <f>'[13]Cumulative Stats'!C187</f>
        <v>0</v>
      </c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0:28">
      <c r="J203" t="str">
        <f>'[6]Cumulative Stats'!A184</f>
        <v>Wilson</v>
      </c>
      <c r="K203" s="8" t="s">
        <v>109</v>
      </c>
      <c r="L203" s="6">
        <f>'[6]Cumulative Stats'!C184</f>
        <v>0</v>
      </c>
    </row>
    <row r="204" spans="10:28">
      <c r="J204" t="str">
        <f>'[14]Cumulative Stats'!A183</f>
        <v>Woods</v>
      </c>
      <c r="K204" s="8" t="s">
        <v>116</v>
      </c>
      <c r="L204" s="6">
        <f>'[14]Cumulative Stats'!C183</f>
        <v>0</v>
      </c>
    </row>
    <row r="205" spans="10:28">
      <c r="K205" s="8"/>
    </row>
    <row r="206" spans="10:28">
      <c r="K206" s="8"/>
    </row>
    <row r="207" spans="10:28">
      <c r="K207" s="8"/>
    </row>
  </sheetData>
  <sortState xmlns:xlrd2="http://schemas.microsoft.com/office/spreadsheetml/2017/richdata2" ref="J2:L207">
    <sortCondition descending="1" ref="L2:L207"/>
    <sortCondition ref="J2:J20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104775</xdr:colOff>
                    <xdr:row>6</xdr:row>
                    <xdr:rowOff>28575</xdr:rowOff>
                  </from>
                  <to>
                    <xdr:col>16</xdr:col>
                    <xdr:colOff>342900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104775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NFC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 Barath</cp:lastModifiedBy>
  <cp:lastPrinted>2021-01-04T20:10:49Z</cp:lastPrinted>
  <dcterms:created xsi:type="dcterms:W3CDTF">2007-02-22T19:02:44Z</dcterms:created>
  <dcterms:modified xsi:type="dcterms:W3CDTF">2023-12-28T04:19:05Z</dcterms:modified>
</cp:coreProperties>
</file>