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4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5.xml" ContentType="application/vnd.openxmlformats-officedocument.drawing+xml"/>
  <Override PartName="/xl/ctrlProps/ctrlProp11.xml" ContentType="application/vnd.ms-excel.controlproperties+xml"/>
  <Override PartName="/xl/drawings/drawing6.xml" ContentType="application/vnd.openxmlformats-officedocument.drawing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drawings/drawing8.xml" ContentType="application/vnd.openxmlformats-officedocument.drawing+xml"/>
  <Override PartName="/xl/ctrlProps/ctrlProp14.xml" ContentType="application/vnd.ms-excel.controlproperties+xml"/>
  <Override PartName="/xl/drawings/drawing9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oguar\OneDrive\Desktop\APBA Replay Seasons\1970\NFC\"/>
    </mc:Choice>
  </mc:AlternateContent>
  <xr:revisionPtr revIDLastSave="0" documentId="8_{96A1F90F-A78C-405C-A5B0-66FDD34A75EC}" xr6:coauthVersionLast="47" xr6:coauthVersionMax="47" xr10:uidLastSave="{00000000-0000-0000-0000-000000000000}"/>
  <bookViews>
    <workbookView xWindow="-108" yWindow="-108" windowWidth="23256" windowHeight="13896" firstSheet="3" activeTab="9" xr2:uid="{00000000-000D-0000-FFFF-FFFF00000000}"/>
  </bookViews>
  <sheets>
    <sheet name="Team Offense" sheetId="1" r:id="rId1"/>
    <sheet name="Team Defense" sheetId="2" r:id="rId2"/>
    <sheet name="Rush - Rec" sheetId="4" r:id="rId3"/>
    <sheet name="Passing" sheetId="3" r:id="rId4"/>
    <sheet name="Punt Returns" sheetId="8" r:id="rId5"/>
    <sheet name="Kickoff Returns" sheetId="9" r:id="rId6"/>
    <sheet name="Punting" sheetId="7" r:id="rId7"/>
    <sheet name="Field Goals" sheetId="6" r:id="rId8"/>
    <sheet name="Int - Sack" sheetId="5" r:id="rId9"/>
    <sheet name="NFC Leaders" sheetId="10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5" i="3" l="1"/>
  <c r="C1" i="3"/>
  <c r="L17" i="5"/>
  <c r="L16" i="5"/>
  <c r="L37" i="5"/>
  <c r="L82" i="5"/>
  <c r="L88" i="5"/>
  <c r="L85" i="5"/>
  <c r="L13" i="5"/>
  <c r="J17" i="5"/>
  <c r="J16" i="5"/>
  <c r="J37" i="5"/>
  <c r="J82" i="5"/>
  <c r="J88" i="5"/>
  <c r="J85" i="5"/>
  <c r="J13" i="5"/>
  <c r="C18" i="5"/>
  <c r="D18" i="5"/>
  <c r="E18" i="5"/>
  <c r="F18" i="5"/>
  <c r="G18" i="5"/>
  <c r="C28" i="5"/>
  <c r="D28" i="5"/>
  <c r="E28" i="5"/>
  <c r="F28" i="5"/>
  <c r="G28" i="5"/>
  <c r="C42" i="5"/>
  <c r="D42" i="5"/>
  <c r="E42" i="5"/>
  <c r="F42" i="5"/>
  <c r="G42" i="5"/>
  <c r="C46" i="5"/>
  <c r="D46" i="5"/>
  <c r="E46" i="5"/>
  <c r="F46" i="5"/>
  <c r="G46" i="5"/>
  <c r="C72" i="5"/>
  <c r="D72" i="5"/>
  <c r="E72" i="5"/>
  <c r="F72" i="5"/>
  <c r="G72" i="5"/>
  <c r="A28" i="5"/>
  <c r="A42" i="5"/>
  <c r="A46" i="5"/>
  <c r="A72" i="5"/>
  <c r="A18" i="5"/>
  <c r="D5" i="6"/>
  <c r="E5" i="6"/>
  <c r="F5" i="6"/>
  <c r="G5" i="6"/>
  <c r="H5" i="6"/>
  <c r="I5" i="6"/>
  <c r="J5" i="6"/>
  <c r="K5" i="6"/>
  <c r="L5" i="6"/>
  <c r="C5" i="6"/>
  <c r="A5" i="6"/>
  <c r="D14" i="7"/>
  <c r="E14" i="7"/>
  <c r="F14" i="7"/>
  <c r="G14" i="7"/>
  <c r="C14" i="7"/>
  <c r="A14" i="7"/>
  <c r="C40" i="9"/>
  <c r="D40" i="9"/>
  <c r="E40" i="9"/>
  <c r="F40" i="9"/>
  <c r="G40" i="9"/>
  <c r="C41" i="9"/>
  <c r="D41" i="9"/>
  <c r="E41" i="9"/>
  <c r="F41" i="9"/>
  <c r="G41" i="9"/>
  <c r="C48" i="9"/>
  <c r="D48" i="9"/>
  <c r="E48" i="9"/>
  <c r="F48" i="9"/>
  <c r="G48" i="9"/>
  <c r="C49" i="9"/>
  <c r="D49" i="9"/>
  <c r="E49" i="9"/>
  <c r="F49" i="9"/>
  <c r="G49" i="9"/>
  <c r="C65" i="9"/>
  <c r="D65" i="9"/>
  <c r="E65" i="9"/>
  <c r="F65" i="9"/>
  <c r="G65" i="9"/>
  <c r="A41" i="9"/>
  <c r="A48" i="9"/>
  <c r="A49" i="9"/>
  <c r="A65" i="9"/>
  <c r="A40" i="9"/>
  <c r="C11" i="8"/>
  <c r="D11" i="8"/>
  <c r="E11" i="8"/>
  <c r="F11" i="8"/>
  <c r="G11" i="8"/>
  <c r="H11" i="8"/>
  <c r="C18" i="8"/>
  <c r="D18" i="8"/>
  <c r="E18" i="8"/>
  <c r="F18" i="8"/>
  <c r="G18" i="8"/>
  <c r="H18" i="8"/>
  <c r="C29" i="8"/>
  <c r="D29" i="8"/>
  <c r="E29" i="8"/>
  <c r="F29" i="8"/>
  <c r="G29" i="8"/>
  <c r="H29" i="8"/>
  <c r="C42" i="8"/>
  <c r="D42" i="8"/>
  <c r="E42" i="8"/>
  <c r="F42" i="8"/>
  <c r="G42" i="8"/>
  <c r="H42" i="8"/>
  <c r="A18" i="8"/>
  <c r="A29" i="8"/>
  <c r="A42" i="8"/>
  <c r="A11" i="8"/>
  <c r="C9" i="3"/>
  <c r="D9" i="3"/>
  <c r="E9" i="3"/>
  <c r="F9" i="3"/>
  <c r="G9" i="3"/>
  <c r="H9" i="3"/>
  <c r="I9" i="3"/>
  <c r="J9" i="3"/>
  <c r="K9" i="3"/>
  <c r="L9" i="3"/>
  <c r="M9" i="3"/>
  <c r="N15" i="3"/>
  <c r="C25" i="3"/>
  <c r="D25" i="3"/>
  <c r="E25" i="3"/>
  <c r="F25" i="3"/>
  <c r="G25" i="3"/>
  <c r="H25" i="3"/>
  <c r="I25" i="3"/>
  <c r="J25" i="3"/>
  <c r="K25" i="3"/>
  <c r="L25" i="3"/>
  <c r="M25" i="3"/>
  <c r="N25" i="3"/>
  <c r="C45" i="3"/>
  <c r="D45" i="3"/>
  <c r="E45" i="3"/>
  <c r="F45" i="3"/>
  <c r="G45" i="3"/>
  <c r="H45" i="3"/>
  <c r="I45" i="3"/>
  <c r="J45" i="3"/>
  <c r="K45" i="3"/>
  <c r="L45" i="3"/>
  <c r="M45" i="3"/>
  <c r="N43" i="3"/>
  <c r="A25" i="3"/>
  <c r="A45" i="3"/>
  <c r="A9" i="3"/>
  <c r="L12" i="4"/>
  <c r="M12" i="4"/>
  <c r="N12" i="4"/>
  <c r="O12" i="4"/>
  <c r="P12" i="4"/>
  <c r="L13" i="4"/>
  <c r="M13" i="4"/>
  <c r="N13" i="4"/>
  <c r="O13" i="4"/>
  <c r="P13" i="4"/>
  <c r="L22" i="4"/>
  <c r="M22" i="4"/>
  <c r="N22" i="4"/>
  <c r="O22" i="4"/>
  <c r="P22" i="4"/>
  <c r="L44" i="4"/>
  <c r="M44" i="4"/>
  <c r="N44" i="4"/>
  <c r="O44" i="4"/>
  <c r="P44" i="4"/>
  <c r="L55" i="4"/>
  <c r="M55" i="4"/>
  <c r="N55" i="4"/>
  <c r="O55" i="4"/>
  <c r="P55" i="4"/>
  <c r="L60" i="4"/>
  <c r="M60" i="4"/>
  <c r="N60" i="4"/>
  <c r="O60" i="4"/>
  <c r="P60" i="4"/>
  <c r="L89" i="4"/>
  <c r="M89" i="4"/>
  <c r="N89" i="4"/>
  <c r="O89" i="4"/>
  <c r="P89" i="4"/>
  <c r="L106" i="4"/>
  <c r="M106" i="4"/>
  <c r="N106" i="4"/>
  <c r="O106" i="4"/>
  <c r="P106" i="4"/>
  <c r="L122" i="4"/>
  <c r="M122" i="4"/>
  <c r="N122" i="4"/>
  <c r="O122" i="4"/>
  <c r="P122" i="4"/>
  <c r="L127" i="4"/>
  <c r="M127" i="4"/>
  <c r="N127" i="4"/>
  <c r="O127" i="4"/>
  <c r="P127" i="4"/>
  <c r="L140" i="4"/>
  <c r="M140" i="4"/>
  <c r="N140" i="4"/>
  <c r="O140" i="4"/>
  <c r="P140" i="4"/>
  <c r="J13" i="4"/>
  <c r="J22" i="4"/>
  <c r="J44" i="4"/>
  <c r="J55" i="4"/>
  <c r="J60" i="4"/>
  <c r="J89" i="4"/>
  <c r="J106" i="4"/>
  <c r="J122" i="4"/>
  <c r="J127" i="4"/>
  <c r="J140" i="4"/>
  <c r="J12" i="4"/>
  <c r="C2" i="4"/>
  <c r="D2" i="4"/>
  <c r="E2" i="4"/>
  <c r="F2" i="4"/>
  <c r="G2" i="4"/>
  <c r="C15" i="4"/>
  <c r="D15" i="4"/>
  <c r="E15" i="4"/>
  <c r="F15" i="4"/>
  <c r="G15" i="4"/>
  <c r="C51" i="4"/>
  <c r="D51" i="4"/>
  <c r="E51" i="4"/>
  <c r="F51" i="4"/>
  <c r="G51" i="4"/>
  <c r="C66" i="4"/>
  <c r="D66" i="4"/>
  <c r="E66" i="4"/>
  <c r="F66" i="4"/>
  <c r="G66" i="4"/>
  <c r="C74" i="4"/>
  <c r="D74" i="4"/>
  <c r="E74" i="4"/>
  <c r="F74" i="4"/>
  <c r="G74" i="4"/>
  <c r="C84" i="4"/>
  <c r="D84" i="4"/>
  <c r="E84" i="4"/>
  <c r="F84" i="4"/>
  <c r="G84" i="4"/>
  <c r="C90" i="4"/>
  <c r="D90" i="4"/>
  <c r="E90" i="4"/>
  <c r="F90" i="4"/>
  <c r="G90" i="4"/>
  <c r="C103" i="4"/>
  <c r="D103" i="4"/>
  <c r="E103" i="4"/>
  <c r="F103" i="4"/>
  <c r="G103" i="4"/>
  <c r="C106" i="4"/>
  <c r="D106" i="4"/>
  <c r="E106" i="4"/>
  <c r="F106" i="4"/>
  <c r="G106" i="4"/>
  <c r="C113" i="4"/>
  <c r="D113" i="4"/>
  <c r="E113" i="4"/>
  <c r="F113" i="4"/>
  <c r="G113" i="4"/>
  <c r="C114" i="4"/>
  <c r="D114" i="4"/>
  <c r="E114" i="4"/>
  <c r="F114" i="4"/>
  <c r="G114" i="4"/>
  <c r="A114" i="4"/>
  <c r="A15" i="4"/>
  <c r="A51" i="4"/>
  <c r="A66" i="4"/>
  <c r="A74" i="4"/>
  <c r="A84" i="4"/>
  <c r="A90" i="4"/>
  <c r="A103" i="4"/>
  <c r="A106" i="4"/>
  <c r="A113" i="4"/>
  <c r="A2" i="4"/>
  <c r="L28" i="5"/>
  <c r="L31" i="5"/>
  <c r="L52" i="5"/>
  <c r="L59" i="5"/>
  <c r="L66" i="5"/>
  <c r="L76" i="5"/>
  <c r="L106" i="5"/>
  <c r="L110" i="5"/>
  <c r="L94" i="5"/>
  <c r="L25" i="5"/>
  <c r="J28" i="5"/>
  <c r="J31" i="5"/>
  <c r="J52" i="5"/>
  <c r="J59" i="5"/>
  <c r="J66" i="5"/>
  <c r="J76" i="5"/>
  <c r="J106" i="5"/>
  <c r="J110" i="5"/>
  <c r="J94" i="5"/>
  <c r="J25" i="5"/>
  <c r="C8" i="5"/>
  <c r="D8" i="5"/>
  <c r="E8" i="5"/>
  <c r="F8" i="5"/>
  <c r="G8" i="5"/>
  <c r="C11" i="5"/>
  <c r="D11" i="5"/>
  <c r="E11" i="5"/>
  <c r="F11" i="5"/>
  <c r="G11" i="5"/>
  <c r="C13" i="5"/>
  <c r="D13" i="5"/>
  <c r="E13" i="5"/>
  <c r="F13" i="5"/>
  <c r="G13" i="5"/>
  <c r="C29" i="5"/>
  <c r="D29" i="5"/>
  <c r="E29" i="5"/>
  <c r="F29" i="5"/>
  <c r="G29" i="5"/>
  <c r="A11" i="5"/>
  <c r="A13" i="5"/>
  <c r="A29" i="5"/>
  <c r="A8" i="5"/>
  <c r="D9" i="6"/>
  <c r="E9" i="6"/>
  <c r="F9" i="6"/>
  <c r="G9" i="6"/>
  <c r="H9" i="6"/>
  <c r="I9" i="6"/>
  <c r="J9" i="6"/>
  <c r="K9" i="6"/>
  <c r="L9" i="6"/>
  <c r="C9" i="6"/>
  <c r="A9" i="6"/>
  <c r="D2" i="7"/>
  <c r="E2" i="7"/>
  <c r="F2" i="7"/>
  <c r="G2" i="7"/>
  <c r="C2" i="7"/>
  <c r="A2" i="7"/>
  <c r="C15" i="9"/>
  <c r="D15" i="9"/>
  <c r="E15" i="9"/>
  <c r="F15" i="9"/>
  <c r="G15" i="9"/>
  <c r="C22" i="9"/>
  <c r="D22" i="9"/>
  <c r="E22" i="9"/>
  <c r="F22" i="9"/>
  <c r="G22" i="9"/>
  <c r="C33" i="9"/>
  <c r="D33" i="9"/>
  <c r="E33" i="9"/>
  <c r="F33" i="9"/>
  <c r="G33" i="9"/>
  <c r="C39" i="9"/>
  <c r="D39" i="9"/>
  <c r="E39" i="9"/>
  <c r="F39" i="9"/>
  <c r="G39" i="9"/>
  <c r="C45" i="9"/>
  <c r="D45" i="9"/>
  <c r="E45" i="9"/>
  <c r="F45" i="9"/>
  <c r="G45" i="9"/>
  <c r="C51" i="9"/>
  <c r="D51" i="9"/>
  <c r="E51" i="9"/>
  <c r="F51" i="9"/>
  <c r="G51" i="9"/>
  <c r="C46" i="9"/>
  <c r="D46" i="9"/>
  <c r="E46" i="9"/>
  <c r="F46" i="9"/>
  <c r="G46" i="9"/>
  <c r="C58" i="9"/>
  <c r="D58" i="9"/>
  <c r="E58" i="9"/>
  <c r="F58" i="9"/>
  <c r="G58" i="9"/>
  <c r="A22" i="9"/>
  <c r="A33" i="9"/>
  <c r="A39" i="9"/>
  <c r="A45" i="9"/>
  <c r="A51" i="9"/>
  <c r="A46" i="9"/>
  <c r="A58" i="9"/>
  <c r="A15" i="9"/>
  <c r="C10" i="8"/>
  <c r="D10" i="8"/>
  <c r="E10" i="8"/>
  <c r="F10" i="8"/>
  <c r="G10" i="8"/>
  <c r="H10" i="8"/>
  <c r="C24" i="8"/>
  <c r="D24" i="8"/>
  <c r="E24" i="8"/>
  <c r="F24" i="8"/>
  <c r="G24" i="8"/>
  <c r="H24" i="8"/>
  <c r="A24" i="8"/>
  <c r="A10" i="8"/>
  <c r="C10" i="3"/>
  <c r="D10" i="3"/>
  <c r="E10" i="3"/>
  <c r="F10" i="3"/>
  <c r="G10" i="3"/>
  <c r="H10" i="3"/>
  <c r="I10" i="3"/>
  <c r="J10" i="3"/>
  <c r="K10" i="3"/>
  <c r="L10" i="3"/>
  <c r="M10" i="3"/>
  <c r="N3" i="3"/>
  <c r="C24" i="3"/>
  <c r="D24" i="3"/>
  <c r="E24" i="3"/>
  <c r="F24" i="3"/>
  <c r="G24" i="3"/>
  <c r="H24" i="3"/>
  <c r="I24" i="3"/>
  <c r="J24" i="3"/>
  <c r="K24" i="3"/>
  <c r="L24" i="3"/>
  <c r="M24" i="3"/>
  <c r="N24" i="3"/>
  <c r="A24" i="3"/>
  <c r="A10" i="3"/>
  <c r="L16" i="4"/>
  <c r="M16" i="4"/>
  <c r="N16" i="4"/>
  <c r="O16" i="4"/>
  <c r="P16" i="4"/>
  <c r="L26" i="4"/>
  <c r="M26" i="4"/>
  <c r="N26" i="4"/>
  <c r="O26" i="4"/>
  <c r="P26" i="4"/>
  <c r="L30" i="4"/>
  <c r="M30" i="4"/>
  <c r="N30" i="4"/>
  <c r="O30" i="4"/>
  <c r="P30" i="4"/>
  <c r="L36" i="4"/>
  <c r="M36" i="4"/>
  <c r="N36" i="4"/>
  <c r="O36" i="4"/>
  <c r="P36" i="4"/>
  <c r="L58" i="4"/>
  <c r="M58" i="4"/>
  <c r="N58" i="4"/>
  <c r="O58" i="4"/>
  <c r="P58" i="4"/>
  <c r="L82" i="4"/>
  <c r="M82" i="4"/>
  <c r="N82" i="4"/>
  <c r="O82" i="4"/>
  <c r="P82" i="4"/>
  <c r="L121" i="4"/>
  <c r="M121" i="4"/>
  <c r="N121" i="4"/>
  <c r="O121" i="4"/>
  <c r="P121" i="4"/>
  <c r="J26" i="4"/>
  <c r="J30" i="4"/>
  <c r="J36" i="4"/>
  <c r="J58" i="4"/>
  <c r="J82" i="4"/>
  <c r="J121" i="4"/>
  <c r="J16" i="4"/>
  <c r="C4" i="4"/>
  <c r="D4" i="4"/>
  <c r="E4" i="4"/>
  <c r="F4" i="4"/>
  <c r="G4" i="4"/>
  <c r="C17" i="4"/>
  <c r="D17" i="4"/>
  <c r="E17" i="4"/>
  <c r="F17" i="4"/>
  <c r="G17" i="4"/>
  <c r="C21" i="4"/>
  <c r="D21" i="4"/>
  <c r="E21" i="4"/>
  <c r="F21" i="4"/>
  <c r="G21" i="4"/>
  <c r="C39" i="4"/>
  <c r="D39" i="4"/>
  <c r="E39" i="4"/>
  <c r="F39" i="4"/>
  <c r="G39" i="4"/>
  <c r="C68" i="4"/>
  <c r="D68" i="4"/>
  <c r="E68" i="4"/>
  <c r="F68" i="4"/>
  <c r="G68" i="4"/>
  <c r="C76" i="4"/>
  <c r="D76" i="4"/>
  <c r="E76" i="4"/>
  <c r="F76" i="4"/>
  <c r="G76" i="4"/>
  <c r="C92" i="4"/>
  <c r="D92" i="4"/>
  <c r="E92" i="4"/>
  <c r="F92" i="4"/>
  <c r="G92" i="4"/>
  <c r="C94" i="4"/>
  <c r="D94" i="4"/>
  <c r="E94" i="4"/>
  <c r="F94" i="4"/>
  <c r="G94" i="4"/>
  <c r="C108" i="4"/>
  <c r="D108" i="4"/>
  <c r="E108" i="4"/>
  <c r="F108" i="4"/>
  <c r="G108" i="4"/>
  <c r="C119" i="4"/>
  <c r="D119" i="4"/>
  <c r="E119" i="4"/>
  <c r="F119" i="4"/>
  <c r="G119" i="4"/>
  <c r="C132" i="4"/>
  <c r="D132" i="4"/>
  <c r="E132" i="4"/>
  <c r="F132" i="4"/>
  <c r="G132" i="4"/>
  <c r="A17" i="4"/>
  <c r="A21" i="4"/>
  <c r="A39" i="4"/>
  <c r="A68" i="4"/>
  <c r="A76" i="4"/>
  <c r="A92" i="4"/>
  <c r="A94" i="4"/>
  <c r="A108" i="4"/>
  <c r="A119" i="4"/>
  <c r="A132" i="4"/>
  <c r="A4" i="4"/>
  <c r="L33" i="5"/>
  <c r="L48" i="5"/>
  <c r="L51" i="5"/>
  <c r="L63" i="5"/>
  <c r="L72" i="5"/>
  <c r="L73" i="5"/>
  <c r="L83" i="5"/>
  <c r="L86" i="5"/>
  <c r="L90" i="5"/>
  <c r="L107" i="5"/>
  <c r="L14" i="5"/>
  <c r="J107" i="5"/>
  <c r="J33" i="5"/>
  <c r="J48" i="5"/>
  <c r="J51" i="5"/>
  <c r="J63" i="5"/>
  <c r="J72" i="5"/>
  <c r="J73" i="5"/>
  <c r="J83" i="5"/>
  <c r="J86" i="5"/>
  <c r="J90" i="5"/>
  <c r="J14" i="5"/>
  <c r="C33" i="5"/>
  <c r="D33" i="5"/>
  <c r="E33" i="5"/>
  <c r="F33" i="5"/>
  <c r="G33" i="5"/>
  <c r="C34" i="5"/>
  <c r="D34" i="5"/>
  <c r="E34" i="5"/>
  <c r="F34" i="5"/>
  <c r="G34" i="5"/>
  <c r="C37" i="5"/>
  <c r="D37" i="5"/>
  <c r="E37" i="5"/>
  <c r="F37" i="5"/>
  <c r="G37" i="5"/>
  <c r="C49" i="5"/>
  <c r="D49" i="5"/>
  <c r="E49" i="5"/>
  <c r="F49" i="5"/>
  <c r="G49" i="5"/>
  <c r="C55" i="5"/>
  <c r="D55" i="5"/>
  <c r="E55" i="5"/>
  <c r="F55" i="5"/>
  <c r="G55" i="5"/>
  <c r="C66" i="5"/>
  <c r="D66" i="5"/>
  <c r="E66" i="5"/>
  <c r="F66" i="5"/>
  <c r="G66" i="5"/>
  <c r="C64" i="5"/>
  <c r="D64" i="5"/>
  <c r="E64" i="5"/>
  <c r="F64" i="5"/>
  <c r="G64" i="5"/>
  <c r="C85" i="5"/>
  <c r="D85" i="5"/>
  <c r="E85" i="5"/>
  <c r="F85" i="5"/>
  <c r="G85" i="5"/>
  <c r="A85" i="5"/>
  <c r="A34" i="5"/>
  <c r="A37" i="5"/>
  <c r="A49" i="5"/>
  <c r="A55" i="5"/>
  <c r="A66" i="5"/>
  <c r="A64" i="5"/>
  <c r="A33" i="5"/>
  <c r="D8" i="6"/>
  <c r="E8" i="6"/>
  <c r="F8" i="6"/>
  <c r="G8" i="6"/>
  <c r="H8" i="6"/>
  <c r="I8" i="6"/>
  <c r="J8" i="6"/>
  <c r="K8" i="6"/>
  <c r="L8" i="6"/>
  <c r="C8" i="6"/>
  <c r="A8" i="6"/>
  <c r="D12" i="7"/>
  <c r="E12" i="7"/>
  <c r="F12" i="7"/>
  <c r="G12" i="7"/>
  <c r="C12" i="7"/>
  <c r="A12" i="7"/>
  <c r="C9" i="9"/>
  <c r="D9" i="9"/>
  <c r="E9" i="9"/>
  <c r="F9" i="9"/>
  <c r="G9" i="9"/>
  <c r="C20" i="9"/>
  <c r="D20" i="9"/>
  <c r="E20" i="9"/>
  <c r="F20" i="9"/>
  <c r="G20" i="9"/>
  <c r="C47" i="9"/>
  <c r="D47" i="9"/>
  <c r="E47" i="9"/>
  <c r="F47" i="9"/>
  <c r="G47" i="9"/>
  <c r="C66" i="9"/>
  <c r="D66" i="9"/>
  <c r="E66" i="9"/>
  <c r="F66" i="9"/>
  <c r="G66" i="9"/>
  <c r="C63" i="9"/>
  <c r="D63" i="9"/>
  <c r="E63" i="9"/>
  <c r="F63" i="9"/>
  <c r="G63" i="9"/>
  <c r="A20" i="9"/>
  <c r="A47" i="9"/>
  <c r="A66" i="9"/>
  <c r="A63" i="9"/>
  <c r="A9" i="9"/>
  <c r="C3" i="8"/>
  <c r="D3" i="8"/>
  <c r="E3" i="8"/>
  <c r="F3" i="8"/>
  <c r="G3" i="8"/>
  <c r="H3" i="8"/>
  <c r="A3" i="8"/>
  <c r="C5" i="3"/>
  <c r="D5" i="3"/>
  <c r="E5" i="3"/>
  <c r="F5" i="3"/>
  <c r="G5" i="3"/>
  <c r="H5" i="3"/>
  <c r="I5" i="3"/>
  <c r="J5" i="3"/>
  <c r="K5" i="3"/>
  <c r="L5" i="3"/>
  <c r="M5" i="3"/>
  <c r="N9" i="3"/>
  <c r="C31" i="3"/>
  <c r="D31" i="3"/>
  <c r="E31" i="3"/>
  <c r="F31" i="3"/>
  <c r="G31" i="3"/>
  <c r="H31" i="3"/>
  <c r="I31" i="3"/>
  <c r="J31" i="3"/>
  <c r="K31" i="3"/>
  <c r="L31" i="3"/>
  <c r="M31" i="3"/>
  <c r="N31" i="3"/>
  <c r="C43" i="3"/>
  <c r="D43" i="3"/>
  <c r="E43" i="3"/>
  <c r="F43" i="3"/>
  <c r="G43" i="3"/>
  <c r="H43" i="3"/>
  <c r="I43" i="3"/>
  <c r="J43" i="3"/>
  <c r="K43" i="3"/>
  <c r="L43" i="3"/>
  <c r="M43" i="3"/>
  <c r="N34" i="3"/>
  <c r="A31" i="3"/>
  <c r="A43" i="3"/>
  <c r="A5" i="3"/>
  <c r="L6" i="4"/>
  <c r="M6" i="4"/>
  <c r="N6" i="4"/>
  <c r="O6" i="4"/>
  <c r="P6" i="4"/>
  <c r="L20" i="4"/>
  <c r="M20" i="4"/>
  <c r="N20" i="4"/>
  <c r="O20" i="4"/>
  <c r="P20" i="4"/>
  <c r="L31" i="4"/>
  <c r="M31" i="4"/>
  <c r="N31" i="4"/>
  <c r="O31" i="4"/>
  <c r="P31" i="4"/>
  <c r="L40" i="4"/>
  <c r="M40" i="4"/>
  <c r="N40" i="4"/>
  <c r="O40" i="4"/>
  <c r="P40" i="4"/>
  <c r="L43" i="4"/>
  <c r="M43" i="4"/>
  <c r="N43" i="4"/>
  <c r="O43" i="4"/>
  <c r="P43" i="4"/>
  <c r="L57" i="4"/>
  <c r="M57" i="4"/>
  <c r="N57" i="4"/>
  <c r="O57" i="4"/>
  <c r="P57" i="4"/>
  <c r="L65" i="4"/>
  <c r="M65" i="4"/>
  <c r="N65" i="4"/>
  <c r="O65" i="4"/>
  <c r="P65" i="4"/>
  <c r="L93" i="4"/>
  <c r="M93" i="4"/>
  <c r="N93" i="4"/>
  <c r="O93" i="4"/>
  <c r="P93" i="4"/>
  <c r="L94" i="4"/>
  <c r="M94" i="4"/>
  <c r="N94" i="4"/>
  <c r="O94" i="4"/>
  <c r="P94" i="4"/>
  <c r="L113" i="4"/>
  <c r="M113" i="4"/>
  <c r="N113" i="4"/>
  <c r="O113" i="4"/>
  <c r="P113" i="4"/>
  <c r="J20" i="4"/>
  <c r="J31" i="4"/>
  <c r="J40" i="4"/>
  <c r="J43" i="4"/>
  <c r="J57" i="4"/>
  <c r="J65" i="4"/>
  <c r="J93" i="4"/>
  <c r="J94" i="4"/>
  <c r="J113" i="4"/>
  <c r="J6" i="4"/>
  <c r="C9" i="4"/>
  <c r="D9" i="4"/>
  <c r="E9" i="4"/>
  <c r="F9" i="4"/>
  <c r="G9" i="4"/>
  <c r="C18" i="4"/>
  <c r="D18" i="4"/>
  <c r="E18" i="4"/>
  <c r="F18" i="4"/>
  <c r="G18" i="4"/>
  <c r="C32" i="4"/>
  <c r="D32" i="4"/>
  <c r="E32" i="4"/>
  <c r="F32" i="4"/>
  <c r="G32" i="4"/>
  <c r="C55" i="4"/>
  <c r="D55" i="4"/>
  <c r="E55" i="4"/>
  <c r="F55" i="4"/>
  <c r="G55" i="4"/>
  <c r="C70" i="4"/>
  <c r="D70" i="4"/>
  <c r="E70" i="4"/>
  <c r="F70" i="4"/>
  <c r="G70" i="4"/>
  <c r="C71" i="4"/>
  <c r="D71" i="4"/>
  <c r="E71" i="4"/>
  <c r="F71" i="4"/>
  <c r="G71" i="4"/>
  <c r="C95" i="4"/>
  <c r="D95" i="4"/>
  <c r="E95" i="4"/>
  <c r="F95" i="4"/>
  <c r="G95" i="4"/>
  <c r="C116" i="4"/>
  <c r="D116" i="4"/>
  <c r="E116" i="4"/>
  <c r="F116" i="4"/>
  <c r="G116" i="4"/>
  <c r="A18" i="4"/>
  <c r="A32" i="4"/>
  <c r="A55" i="4"/>
  <c r="A70" i="4"/>
  <c r="A71" i="4"/>
  <c r="A95" i="4"/>
  <c r="A116" i="4"/>
  <c r="A9" i="4"/>
  <c r="L27" i="5"/>
  <c r="L34" i="5"/>
  <c r="L38" i="5"/>
  <c r="L68" i="5"/>
  <c r="L103" i="5"/>
  <c r="L91" i="5"/>
  <c r="L5" i="5"/>
  <c r="J27" i="5"/>
  <c r="J34" i="5"/>
  <c r="J38" i="5"/>
  <c r="J68" i="5"/>
  <c r="J103" i="5"/>
  <c r="J91" i="5"/>
  <c r="J5" i="5"/>
  <c r="C25" i="5"/>
  <c r="D25" i="5"/>
  <c r="E25" i="5"/>
  <c r="F25" i="5"/>
  <c r="G25" i="5"/>
  <c r="C20" i="5"/>
  <c r="D20" i="5"/>
  <c r="E20" i="5"/>
  <c r="F20" i="5"/>
  <c r="G20" i="5"/>
  <c r="C39" i="5"/>
  <c r="D39" i="5"/>
  <c r="E39" i="5"/>
  <c r="F39" i="5"/>
  <c r="G39" i="5"/>
  <c r="C56" i="5"/>
  <c r="D56" i="5"/>
  <c r="E56" i="5"/>
  <c r="F56" i="5"/>
  <c r="G56" i="5"/>
  <c r="C63" i="5"/>
  <c r="D63" i="5"/>
  <c r="E63" i="5"/>
  <c r="F63" i="5"/>
  <c r="G63" i="5"/>
  <c r="A20" i="5"/>
  <c r="A39" i="5"/>
  <c r="A56" i="5"/>
  <c r="A63" i="5"/>
  <c r="A25" i="5"/>
  <c r="D13" i="6"/>
  <c r="E13" i="6"/>
  <c r="F13" i="6"/>
  <c r="G13" i="6"/>
  <c r="H13" i="6"/>
  <c r="I13" i="6"/>
  <c r="J13" i="6"/>
  <c r="K13" i="6"/>
  <c r="L13" i="6"/>
  <c r="C13" i="6"/>
  <c r="A13" i="6"/>
  <c r="C11" i="7"/>
  <c r="D11" i="7"/>
  <c r="E11" i="7"/>
  <c r="F11" i="7"/>
  <c r="G11" i="7"/>
  <c r="C15" i="7"/>
  <c r="D15" i="7"/>
  <c r="E15" i="7"/>
  <c r="F15" i="7"/>
  <c r="G15" i="7"/>
  <c r="A15" i="7"/>
  <c r="A11" i="7"/>
  <c r="C6" i="9"/>
  <c r="D6" i="9"/>
  <c r="E6" i="9"/>
  <c r="F6" i="9"/>
  <c r="G6" i="9"/>
  <c r="C18" i="9"/>
  <c r="D18" i="9"/>
  <c r="E18" i="9"/>
  <c r="F18" i="9"/>
  <c r="G18" i="9"/>
  <c r="C21" i="9"/>
  <c r="D21" i="9"/>
  <c r="E21" i="9"/>
  <c r="F21" i="9"/>
  <c r="G21" i="9"/>
  <c r="C37" i="9"/>
  <c r="D37" i="9"/>
  <c r="E37" i="9"/>
  <c r="F37" i="9"/>
  <c r="G37" i="9"/>
  <c r="C43" i="9"/>
  <c r="D43" i="9"/>
  <c r="E43" i="9"/>
  <c r="F43" i="9"/>
  <c r="G43" i="9"/>
  <c r="C78" i="9"/>
  <c r="D78" i="9"/>
  <c r="E78" i="9"/>
  <c r="F78" i="9"/>
  <c r="G78" i="9"/>
  <c r="C79" i="9"/>
  <c r="D79" i="9"/>
  <c r="E79" i="9"/>
  <c r="F79" i="9"/>
  <c r="G79" i="9"/>
  <c r="A18" i="9"/>
  <c r="A21" i="9"/>
  <c r="A37" i="9"/>
  <c r="A43" i="9"/>
  <c r="A78" i="9"/>
  <c r="A79" i="9"/>
  <c r="A6" i="9"/>
  <c r="C16" i="8"/>
  <c r="D16" i="8"/>
  <c r="E16" i="8"/>
  <c r="F16" i="8"/>
  <c r="G16" i="8"/>
  <c r="H16" i="8"/>
  <c r="C19" i="8"/>
  <c r="D19" i="8"/>
  <c r="E19" i="8"/>
  <c r="F19" i="8"/>
  <c r="G19" i="8"/>
  <c r="H19" i="8"/>
  <c r="C38" i="8"/>
  <c r="D38" i="8"/>
  <c r="E38" i="8"/>
  <c r="F38" i="8"/>
  <c r="G38" i="8"/>
  <c r="H38" i="8"/>
  <c r="A19" i="8"/>
  <c r="A38" i="8"/>
  <c r="A16" i="8"/>
  <c r="C14" i="3"/>
  <c r="D14" i="3"/>
  <c r="E14" i="3"/>
  <c r="F14" i="3"/>
  <c r="G14" i="3"/>
  <c r="H14" i="3"/>
  <c r="I14" i="3"/>
  <c r="J14" i="3"/>
  <c r="K14" i="3"/>
  <c r="L14" i="3"/>
  <c r="M14" i="3"/>
  <c r="N14" i="3"/>
  <c r="C22" i="3"/>
  <c r="D22" i="3"/>
  <c r="E22" i="3"/>
  <c r="F22" i="3"/>
  <c r="G22" i="3"/>
  <c r="H22" i="3"/>
  <c r="I22" i="3"/>
  <c r="J22" i="3"/>
  <c r="K22" i="3"/>
  <c r="L22" i="3"/>
  <c r="M22" i="3"/>
  <c r="N20" i="3"/>
  <c r="C49" i="3"/>
  <c r="D49" i="3"/>
  <c r="E49" i="3"/>
  <c r="F49" i="3"/>
  <c r="G49" i="3"/>
  <c r="H49" i="3"/>
  <c r="I49" i="3"/>
  <c r="J49" i="3"/>
  <c r="K49" i="3"/>
  <c r="L49" i="3"/>
  <c r="M49" i="3"/>
  <c r="N49" i="3"/>
  <c r="C47" i="3"/>
  <c r="D47" i="3"/>
  <c r="E47" i="3"/>
  <c r="F47" i="3"/>
  <c r="G47" i="3"/>
  <c r="H47" i="3"/>
  <c r="I47" i="3"/>
  <c r="J47" i="3"/>
  <c r="K47" i="3"/>
  <c r="L47" i="3"/>
  <c r="M47" i="3"/>
  <c r="N32" i="3"/>
  <c r="A22" i="3"/>
  <c r="A49" i="3"/>
  <c r="A47" i="3"/>
  <c r="A14" i="3"/>
  <c r="L10" i="4"/>
  <c r="M10" i="4"/>
  <c r="N10" i="4"/>
  <c r="O10" i="4"/>
  <c r="P10" i="4"/>
  <c r="L18" i="4"/>
  <c r="M18" i="4"/>
  <c r="N18" i="4"/>
  <c r="O18" i="4"/>
  <c r="P18" i="4"/>
  <c r="L25" i="4"/>
  <c r="M25" i="4"/>
  <c r="N25" i="4"/>
  <c r="O25" i="4"/>
  <c r="P25" i="4"/>
  <c r="L45" i="4"/>
  <c r="M45" i="4"/>
  <c r="N45" i="4"/>
  <c r="O45" i="4"/>
  <c r="P45" i="4"/>
  <c r="L56" i="4"/>
  <c r="M56" i="4"/>
  <c r="N56" i="4"/>
  <c r="O56" i="4"/>
  <c r="P56" i="4"/>
  <c r="L91" i="4"/>
  <c r="M91" i="4"/>
  <c r="N91" i="4"/>
  <c r="O91" i="4"/>
  <c r="P91" i="4"/>
  <c r="L100" i="4"/>
  <c r="M100" i="4"/>
  <c r="N100" i="4"/>
  <c r="O100" i="4"/>
  <c r="P100" i="4"/>
  <c r="L111" i="4"/>
  <c r="M111" i="4"/>
  <c r="N111" i="4"/>
  <c r="O111" i="4"/>
  <c r="P111" i="4"/>
  <c r="L114" i="4"/>
  <c r="M114" i="4"/>
  <c r="N114" i="4"/>
  <c r="O114" i="4"/>
  <c r="P114" i="4"/>
  <c r="L139" i="4"/>
  <c r="M139" i="4"/>
  <c r="N139" i="4"/>
  <c r="O139" i="4"/>
  <c r="P139" i="4"/>
  <c r="J18" i="4"/>
  <c r="J25" i="4"/>
  <c r="J45" i="4"/>
  <c r="J56" i="4"/>
  <c r="J91" i="4"/>
  <c r="J100" i="4"/>
  <c r="J111" i="4"/>
  <c r="J114" i="4"/>
  <c r="J139" i="4"/>
  <c r="J10" i="4"/>
  <c r="C14" i="4"/>
  <c r="D14" i="4"/>
  <c r="E14" i="4"/>
  <c r="F14" i="4"/>
  <c r="G14" i="4"/>
  <c r="C30" i="4"/>
  <c r="D30" i="4"/>
  <c r="E30" i="4"/>
  <c r="F30" i="4"/>
  <c r="G30" i="4"/>
  <c r="C33" i="4"/>
  <c r="D33" i="4"/>
  <c r="E33" i="4"/>
  <c r="F33" i="4"/>
  <c r="G33" i="4"/>
  <c r="C61" i="4"/>
  <c r="D61" i="4"/>
  <c r="E61" i="4"/>
  <c r="F61" i="4"/>
  <c r="G61" i="4"/>
  <c r="C77" i="4"/>
  <c r="D77" i="4"/>
  <c r="E77" i="4"/>
  <c r="F77" i="4"/>
  <c r="G77" i="4"/>
  <c r="C89" i="4"/>
  <c r="D89" i="4"/>
  <c r="E89" i="4"/>
  <c r="F89" i="4"/>
  <c r="G89" i="4"/>
  <c r="C110" i="4"/>
  <c r="D110" i="4"/>
  <c r="E110" i="4"/>
  <c r="F110" i="4"/>
  <c r="G110" i="4"/>
  <c r="C117" i="4"/>
  <c r="D117" i="4"/>
  <c r="E117" i="4"/>
  <c r="F117" i="4"/>
  <c r="G117" i="4"/>
  <c r="C127" i="4"/>
  <c r="D127" i="4"/>
  <c r="E127" i="4"/>
  <c r="F127" i="4"/>
  <c r="G127" i="4"/>
  <c r="A30" i="4"/>
  <c r="A33" i="4"/>
  <c r="A61" i="4"/>
  <c r="A77" i="4"/>
  <c r="A89" i="4"/>
  <c r="A110" i="4"/>
  <c r="A117" i="4"/>
  <c r="A127" i="4"/>
  <c r="A14" i="4"/>
  <c r="L40" i="5"/>
  <c r="L61" i="5"/>
  <c r="L89" i="5"/>
  <c r="L101" i="5"/>
  <c r="L22" i="5"/>
  <c r="J40" i="5"/>
  <c r="J61" i="5"/>
  <c r="J89" i="5"/>
  <c r="J101" i="5"/>
  <c r="J22" i="5"/>
  <c r="C14" i="5"/>
  <c r="D14" i="5"/>
  <c r="E14" i="5"/>
  <c r="F14" i="5"/>
  <c r="G14" i="5"/>
  <c r="C23" i="5"/>
  <c r="D23" i="5"/>
  <c r="E23" i="5"/>
  <c r="F23" i="5"/>
  <c r="G23" i="5"/>
  <c r="C24" i="5"/>
  <c r="D24" i="5"/>
  <c r="E24" i="5"/>
  <c r="F24" i="5"/>
  <c r="G24" i="5"/>
  <c r="C27" i="5"/>
  <c r="D27" i="5"/>
  <c r="E27" i="5"/>
  <c r="F27" i="5"/>
  <c r="G27" i="5"/>
  <c r="C70" i="5"/>
  <c r="D70" i="5"/>
  <c r="E70" i="5"/>
  <c r="F70" i="5"/>
  <c r="G70" i="5"/>
  <c r="A23" i="5"/>
  <c r="A24" i="5"/>
  <c r="A27" i="5"/>
  <c r="A70" i="5"/>
  <c r="A14" i="5"/>
  <c r="D12" i="6"/>
  <c r="E12" i="6"/>
  <c r="F12" i="6"/>
  <c r="G12" i="6"/>
  <c r="H12" i="6"/>
  <c r="I12" i="6"/>
  <c r="J12" i="6"/>
  <c r="K12" i="6"/>
  <c r="L12" i="6"/>
  <c r="C12" i="6"/>
  <c r="A12" i="6"/>
  <c r="D3" i="7"/>
  <c r="E3" i="7"/>
  <c r="F3" i="7"/>
  <c r="G3" i="7"/>
  <c r="C3" i="7"/>
  <c r="A3" i="7"/>
  <c r="C12" i="9"/>
  <c r="D12" i="9"/>
  <c r="E12" i="9"/>
  <c r="F12" i="9"/>
  <c r="G12" i="9"/>
  <c r="C17" i="9"/>
  <c r="D17" i="9"/>
  <c r="E17" i="9"/>
  <c r="F17" i="9"/>
  <c r="G17" i="9"/>
  <c r="C31" i="9"/>
  <c r="D31" i="9"/>
  <c r="E31" i="9"/>
  <c r="F31" i="9"/>
  <c r="G31" i="9"/>
  <c r="C32" i="9"/>
  <c r="D32" i="9"/>
  <c r="E32" i="9"/>
  <c r="F32" i="9"/>
  <c r="G32" i="9"/>
  <c r="C36" i="9"/>
  <c r="D36" i="9"/>
  <c r="E36" i="9"/>
  <c r="F36" i="9"/>
  <c r="G36" i="9"/>
  <c r="C55" i="9"/>
  <c r="D55" i="9"/>
  <c r="E55" i="9"/>
  <c r="F55" i="9"/>
  <c r="G55" i="9"/>
  <c r="C52" i="9"/>
  <c r="D52" i="9"/>
  <c r="E52" i="9"/>
  <c r="F52" i="9"/>
  <c r="G52" i="9"/>
  <c r="C60" i="9"/>
  <c r="D60" i="9"/>
  <c r="E60" i="9"/>
  <c r="F60" i="9"/>
  <c r="G60" i="9"/>
  <c r="C77" i="9"/>
  <c r="D77" i="9"/>
  <c r="E77" i="9"/>
  <c r="F77" i="9"/>
  <c r="G77" i="9"/>
  <c r="A77" i="9"/>
  <c r="A52" i="9"/>
  <c r="A60" i="9"/>
  <c r="A17" i="9"/>
  <c r="A31" i="9"/>
  <c r="A32" i="9"/>
  <c r="A36" i="9"/>
  <c r="A55" i="9"/>
  <c r="A12" i="9"/>
  <c r="C8" i="8"/>
  <c r="D8" i="8"/>
  <c r="E8" i="8"/>
  <c r="F8" i="8"/>
  <c r="G8" i="8"/>
  <c r="H8" i="8"/>
  <c r="C25" i="8"/>
  <c r="D25" i="8"/>
  <c r="E25" i="8"/>
  <c r="F25" i="8"/>
  <c r="G25" i="8"/>
  <c r="H25" i="8"/>
  <c r="C27" i="8"/>
  <c r="D27" i="8"/>
  <c r="E27" i="8"/>
  <c r="F27" i="8"/>
  <c r="G27" i="8"/>
  <c r="H27" i="8"/>
  <c r="C30" i="8"/>
  <c r="D30" i="8"/>
  <c r="E30" i="8"/>
  <c r="F30" i="8"/>
  <c r="G30" i="8"/>
  <c r="H30" i="8"/>
  <c r="A25" i="8"/>
  <c r="A27" i="8"/>
  <c r="A30" i="8"/>
  <c r="A8" i="8"/>
  <c r="C13" i="3"/>
  <c r="D13" i="3"/>
  <c r="E13" i="3"/>
  <c r="F13" i="3"/>
  <c r="G13" i="3"/>
  <c r="H13" i="3"/>
  <c r="I13" i="3"/>
  <c r="J13" i="3"/>
  <c r="K13" i="3"/>
  <c r="L13" i="3"/>
  <c r="M13" i="3"/>
  <c r="N13" i="3"/>
  <c r="C12" i="3"/>
  <c r="D12" i="3"/>
  <c r="E12" i="3"/>
  <c r="F12" i="3"/>
  <c r="G12" i="3"/>
  <c r="H12" i="3"/>
  <c r="I12" i="3"/>
  <c r="J12" i="3"/>
  <c r="K12" i="3"/>
  <c r="L12" i="3"/>
  <c r="M12" i="3"/>
  <c r="N11" i="3"/>
  <c r="C38" i="3"/>
  <c r="D38" i="3"/>
  <c r="E38" i="3"/>
  <c r="F38" i="3"/>
  <c r="G38" i="3"/>
  <c r="H38" i="3"/>
  <c r="I38" i="3"/>
  <c r="J38" i="3"/>
  <c r="K38" i="3"/>
  <c r="L38" i="3"/>
  <c r="M38" i="3"/>
  <c r="N38" i="3"/>
  <c r="C50" i="3"/>
  <c r="D50" i="3"/>
  <c r="E50" i="3"/>
  <c r="F50" i="3"/>
  <c r="G50" i="3"/>
  <c r="H50" i="3"/>
  <c r="I50" i="3"/>
  <c r="J50" i="3"/>
  <c r="K50" i="3"/>
  <c r="L50" i="3"/>
  <c r="M50" i="3"/>
  <c r="N50" i="3"/>
  <c r="A12" i="3"/>
  <c r="A38" i="3"/>
  <c r="A50" i="3"/>
  <c r="A13" i="3"/>
  <c r="L3" i="4"/>
  <c r="M3" i="4"/>
  <c r="N3" i="4"/>
  <c r="O3" i="4"/>
  <c r="P3" i="4"/>
  <c r="L32" i="4"/>
  <c r="M32" i="4"/>
  <c r="N32" i="4"/>
  <c r="O32" i="4"/>
  <c r="P32" i="4"/>
  <c r="L35" i="4"/>
  <c r="M35" i="4"/>
  <c r="N35" i="4"/>
  <c r="O35" i="4"/>
  <c r="P35" i="4"/>
  <c r="L46" i="4"/>
  <c r="M46" i="4"/>
  <c r="N46" i="4"/>
  <c r="O46" i="4"/>
  <c r="P46" i="4"/>
  <c r="L64" i="4"/>
  <c r="M64" i="4"/>
  <c r="N64" i="4"/>
  <c r="O64" i="4"/>
  <c r="P64" i="4"/>
  <c r="L76" i="4"/>
  <c r="M76" i="4"/>
  <c r="N76" i="4"/>
  <c r="O76" i="4"/>
  <c r="P76" i="4"/>
  <c r="L71" i="4"/>
  <c r="M71" i="4"/>
  <c r="N71" i="4"/>
  <c r="O71" i="4"/>
  <c r="P71" i="4"/>
  <c r="L86" i="4"/>
  <c r="M86" i="4"/>
  <c r="N86" i="4"/>
  <c r="O86" i="4"/>
  <c r="P86" i="4"/>
  <c r="L103" i="4"/>
  <c r="M103" i="4"/>
  <c r="N103" i="4"/>
  <c r="O103" i="4"/>
  <c r="P103" i="4"/>
  <c r="L109" i="4"/>
  <c r="M109" i="4"/>
  <c r="N109" i="4"/>
  <c r="O109" i="4"/>
  <c r="P109" i="4"/>
  <c r="L108" i="4"/>
  <c r="M108" i="4"/>
  <c r="N108" i="4"/>
  <c r="O108" i="4"/>
  <c r="P108" i="4"/>
  <c r="L115" i="4"/>
  <c r="M115" i="4"/>
  <c r="N115" i="4"/>
  <c r="O115" i="4"/>
  <c r="P115" i="4"/>
  <c r="L116" i="4"/>
  <c r="M116" i="4"/>
  <c r="N116" i="4"/>
  <c r="O116" i="4"/>
  <c r="P116" i="4"/>
  <c r="L138" i="4"/>
  <c r="M138" i="4"/>
  <c r="N138" i="4"/>
  <c r="O138" i="4"/>
  <c r="P138" i="4"/>
  <c r="J32" i="4"/>
  <c r="J35" i="4"/>
  <c r="J46" i="4"/>
  <c r="J64" i="4"/>
  <c r="J76" i="4"/>
  <c r="J71" i="4"/>
  <c r="J86" i="4"/>
  <c r="J103" i="4"/>
  <c r="J109" i="4"/>
  <c r="J108" i="4"/>
  <c r="J115" i="4"/>
  <c r="J116" i="4"/>
  <c r="J138" i="4"/>
  <c r="J3" i="4"/>
  <c r="C31" i="4"/>
  <c r="D31" i="4"/>
  <c r="E31" i="4"/>
  <c r="F31" i="4"/>
  <c r="G31" i="4"/>
  <c r="C38" i="4"/>
  <c r="D38" i="4"/>
  <c r="E38" i="4"/>
  <c r="F38" i="4"/>
  <c r="G38" i="4"/>
  <c r="C44" i="4"/>
  <c r="D44" i="4"/>
  <c r="E44" i="4"/>
  <c r="F44" i="4"/>
  <c r="G44" i="4"/>
  <c r="C53" i="4"/>
  <c r="D53" i="4"/>
  <c r="E53" i="4"/>
  <c r="F53" i="4"/>
  <c r="G53" i="4"/>
  <c r="C59" i="4"/>
  <c r="D59" i="4"/>
  <c r="E59" i="4"/>
  <c r="F59" i="4"/>
  <c r="G59" i="4"/>
  <c r="C64" i="4"/>
  <c r="D64" i="4"/>
  <c r="E64" i="4"/>
  <c r="F64" i="4"/>
  <c r="G64" i="4"/>
  <c r="C67" i="4"/>
  <c r="D67" i="4"/>
  <c r="E67" i="4"/>
  <c r="F67" i="4"/>
  <c r="G67" i="4"/>
  <c r="C72" i="4"/>
  <c r="D72" i="4"/>
  <c r="E72" i="4"/>
  <c r="F72" i="4"/>
  <c r="G72" i="4"/>
  <c r="C86" i="4"/>
  <c r="D86" i="4"/>
  <c r="E86" i="4"/>
  <c r="F86" i="4"/>
  <c r="G86" i="4"/>
  <c r="C98" i="4"/>
  <c r="D98" i="4"/>
  <c r="E98" i="4"/>
  <c r="F98" i="4"/>
  <c r="G98" i="4"/>
  <c r="C104" i="4"/>
  <c r="D104" i="4"/>
  <c r="E104" i="4"/>
  <c r="F104" i="4"/>
  <c r="G104" i="4"/>
  <c r="C112" i="4"/>
  <c r="D112" i="4"/>
  <c r="E112" i="4"/>
  <c r="F112" i="4"/>
  <c r="G112" i="4"/>
  <c r="C109" i="4"/>
  <c r="D109" i="4"/>
  <c r="E109" i="4"/>
  <c r="F109" i="4"/>
  <c r="G109" i="4"/>
  <c r="C125" i="4"/>
  <c r="D125" i="4"/>
  <c r="E125" i="4"/>
  <c r="F125" i="4"/>
  <c r="G125" i="4"/>
  <c r="C126" i="4"/>
  <c r="D126" i="4"/>
  <c r="E126" i="4"/>
  <c r="F126" i="4"/>
  <c r="G126" i="4"/>
  <c r="C130" i="4"/>
  <c r="D130" i="4"/>
  <c r="E130" i="4"/>
  <c r="F130" i="4"/>
  <c r="G130" i="4"/>
  <c r="C137" i="4"/>
  <c r="D137" i="4"/>
  <c r="E137" i="4"/>
  <c r="F137" i="4"/>
  <c r="G137" i="4"/>
  <c r="A130" i="4"/>
  <c r="A137" i="4"/>
  <c r="A38" i="4"/>
  <c r="A44" i="4"/>
  <c r="A53" i="4"/>
  <c r="A59" i="4"/>
  <c r="A64" i="4"/>
  <c r="A67" i="4"/>
  <c r="A72" i="4"/>
  <c r="A86" i="4"/>
  <c r="A98" i="4"/>
  <c r="A104" i="4"/>
  <c r="A112" i="4"/>
  <c r="A109" i="4"/>
  <c r="A125" i="4"/>
  <c r="A126" i="4"/>
  <c r="A31" i="4"/>
  <c r="L21" i="5"/>
  <c r="L30" i="5"/>
  <c r="L44" i="5"/>
  <c r="L46" i="5"/>
  <c r="L54" i="5"/>
  <c r="L67" i="5"/>
  <c r="L97" i="5"/>
  <c r="L12" i="5"/>
  <c r="J21" i="5"/>
  <c r="J30" i="5"/>
  <c r="J44" i="5"/>
  <c r="J46" i="5"/>
  <c r="J54" i="5"/>
  <c r="J67" i="5"/>
  <c r="J97" i="5"/>
  <c r="J12" i="5"/>
  <c r="C6" i="5"/>
  <c r="D6" i="5"/>
  <c r="E6" i="5"/>
  <c r="F6" i="5"/>
  <c r="G6" i="5"/>
  <c r="C17" i="5"/>
  <c r="D17" i="5"/>
  <c r="E17" i="5"/>
  <c r="F17" i="5"/>
  <c r="G17" i="5"/>
  <c r="C52" i="5"/>
  <c r="D52" i="5"/>
  <c r="E52" i="5"/>
  <c r="F52" i="5"/>
  <c r="G52" i="5"/>
  <c r="C61" i="5"/>
  <c r="D61" i="5"/>
  <c r="E61" i="5"/>
  <c r="F61" i="5"/>
  <c r="G61" i="5"/>
  <c r="C73" i="5"/>
  <c r="D73" i="5"/>
  <c r="E73" i="5"/>
  <c r="F73" i="5"/>
  <c r="G73" i="5"/>
  <c r="C75" i="5"/>
  <c r="D75" i="5"/>
  <c r="E75" i="5"/>
  <c r="F75" i="5"/>
  <c r="G75" i="5"/>
  <c r="A17" i="5"/>
  <c r="A52" i="5"/>
  <c r="A61" i="5"/>
  <c r="A73" i="5"/>
  <c r="A75" i="5"/>
  <c r="A6" i="5"/>
  <c r="D6" i="6"/>
  <c r="E6" i="6"/>
  <c r="F6" i="6"/>
  <c r="G6" i="6"/>
  <c r="H6" i="6"/>
  <c r="I6" i="6"/>
  <c r="J6" i="6"/>
  <c r="K6" i="6"/>
  <c r="L6" i="6"/>
  <c r="C6" i="6"/>
  <c r="A6" i="6"/>
  <c r="C4" i="7"/>
  <c r="D4" i="7"/>
  <c r="E4" i="7"/>
  <c r="F4" i="7"/>
  <c r="G4" i="7"/>
  <c r="C16" i="7"/>
  <c r="D16" i="7"/>
  <c r="E16" i="7"/>
  <c r="F16" i="7"/>
  <c r="G16" i="7"/>
  <c r="A16" i="7"/>
  <c r="A4" i="7"/>
  <c r="C8" i="9"/>
  <c r="D8" i="9"/>
  <c r="E8" i="9"/>
  <c r="F8" i="9"/>
  <c r="G8" i="9"/>
  <c r="C24" i="9"/>
  <c r="D24" i="9"/>
  <c r="E24" i="9"/>
  <c r="F24" i="9"/>
  <c r="G24" i="9"/>
  <c r="C30" i="9"/>
  <c r="D30" i="9"/>
  <c r="E30" i="9"/>
  <c r="F30" i="9"/>
  <c r="G30" i="9"/>
  <c r="C44" i="9"/>
  <c r="D44" i="9"/>
  <c r="E44" i="9"/>
  <c r="F44" i="9"/>
  <c r="G44" i="9"/>
  <c r="C62" i="9"/>
  <c r="D62" i="9"/>
  <c r="E62" i="9"/>
  <c r="F62" i="9"/>
  <c r="G62" i="9"/>
  <c r="C72" i="9"/>
  <c r="D72" i="9"/>
  <c r="E72" i="9"/>
  <c r="F72" i="9"/>
  <c r="G72" i="9"/>
  <c r="A24" i="9"/>
  <c r="A30" i="9"/>
  <c r="A44" i="9"/>
  <c r="A62" i="9"/>
  <c r="A72" i="9"/>
  <c r="A8" i="9"/>
  <c r="C12" i="8"/>
  <c r="D12" i="8"/>
  <c r="E12" i="8"/>
  <c r="F12" i="8"/>
  <c r="G12" i="8"/>
  <c r="H12" i="8"/>
  <c r="C20" i="8"/>
  <c r="D20" i="8"/>
  <c r="E20" i="8"/>
  <c r="F20" i="8"/>
  <c r="G20" i="8"/>
  <c r="H20" i="8"/>
  <c r="C36" i="8"/>
  <c r="D36" i="8"/>
  <c r="E36" i="8"/>
  <c r="F36" i="8"/>
  <c r="G36" i="8"/>
  <c r="H36" i="8"/>
  <c r="A20" i="8"/>
  <c r="A36" i="8"/>
  <c r="A12" i="8"/>
  <c r="C3" i="3"/>
  <c r="D3" i="3"/>
  <c r="E3" i="3"/>
  <c r="F3" i="3"/>
  <c r="G3" i="3"/>
  <c r="H3" i="3"/>
  <c r="I3" i="3"/>
  <c r="J3" i="3"/>
  <c r="K3" i="3"/>
  <c r="L3" i="3"/>
  <c r="M3" i="3"/>
  <c r="C27" i="3"/>
  <c r="D27" i="3"/>
  <c r="E27" i="3"/>
  <c r="F27" i="3"/>
  <c r="G27" i="3"/>
  <c r="H27" i="3"/>
  <c r="I27" i="3"/>
  <c r="J27" i="3"/>
  <c r="K27" i="3"/>
  <c r="L27" i="3"/>
  <c r="M27" i="3"/>
  <c r="N30" i="3"/>
  <c r="C35" i="3"/>
  <c r="D35" i="3"/>
  <c r="E35" i="3"/>
  <c r="F35" i="3"/>
  <c r="G35" i="3"/>
  <c r="H35" i="3"/>
  <c r="I35" i="3"/>
  <c r="J35" i="3"/>
  <c r="K35" i="3"/>
  <c r="L35" i="3"/>
  <c r="M35" i="3"/>
  <c r="N36" i="3"/>
  <c r="A27" i="3"/>
  <c r="A35" i="3"/>
  <c r="A3" i="3"/>
  <c r="L7" i="4"/>
  <c r="M7" i="4"/>
  <c r="N7" i="4"/>
  <c r="O7" i="4"/>
  <c r="P7" i="4"/>
  <c r="L9" i="4"/>
  <c r="M9" i="4"/>
  <c r="N9" i="4"/>
  <c r="O9" i="4"/>
  <c r="P9" i="4"/>
  <c r="L17" i="4"/>
  <c r="M17" i="4"/>
  <c r="N17" i="4"/>
  <c r="O17" i="4"/>
  <c r="P17" i="4"/>
  <c r="L19" i="4"/>
  <c r="M19" i="4"/>
  <c r="N19" i="4"/>
  <c r="O19" i="4"/>
  <c r="P19" i="4"/>
  <c r="L47" i="4"/>
  <c r="M47" i="4"/>
  <c r="N47" i="4"/>
  <c r="O47" i="4"/>
  <c r="P47" i="4"/>
  <c r="L92" i="4"/>
  <c r="M92" i="4"/>
  <c r="N92" i="4"/>
  <c r="O92" i="4"/>
  <c r="P92" i="4"/>
  <c r="L117" i="4"/>
  <c r="M117" i="4"/>
  <c r="N117" i="4"/>
  <c r="O117" i="4"/>
  <c r="P117" i="4"/>
  <c r="L120" i="4"/>
  <c r="M120" i="4"/>
  <c r="N120" i="4"/>
  <c r="O120" i="4"/>
  <c r="P120" i="4"/>
  <c r="L118" i="4"/>
  <c r="M118" i="4"/>
  <c r="N118" i="4"/>
  <c r="O118" i="4"/>
  <c r="P118" i="4"/>
  <c r="L126" i="4"/>
  <c r="M126" i="4"/>
  <c r="N126" i="4"/>
  <c r="O126" i="4"/>
  <c r="P126" i="4"/>
  <c r="L132" i="4"/>
  <c r="M132" i="4"/>
  <c r="N132" i="4"/>
  <c r="O132" i="4"/>
  <c r="P132" i="4"/>
  <c r="J9" i="4"/>
  <c r="J17" i="4"/>
  <c r="J19" i="4"/>
  <c r="J47" i="4"/>
  <c r="J92" i="4"/>
  <c r="J117" i="4"/>
  <c r="J120" i="4"/>
  <c r="J118" i="4"/>
  <c r="J126" i="4"/>
  <c r="J132" i="4"/>
  <c r="J7" i="4"/>
  <c r="C3" i="4"/>
  <c r="D3" i="4"/>
  <c r="E3" i="4"/>
  <c r="F3" i="4"/>
  <c r="G3" i="4"/>
  <c r="C25" i="4"/>
  <c r="D25" i="4"/>
  <c r="E25" i="4"/>
  <c r="F25" i="4"/>
  <c r="G25" i="4"/>
  <c r="C36" i="4"/>
  <c r="D36" i="4"/>
  <c r="E36" i="4"/>
  <c r="F36" i="4"/>
  <c r="G36" i="4"/>
  <c r="C37" i="4"/>
  <c r="D37" i="4"/>
  <c r="E37" i="4"/>
  <c r="F37" i="4"/>
  <c r="G37" i="4"/>
  <c r="C62" i="4"/>
  <c r="D62" i="4"/>
  <c r="E62" i="4"/>
  <c r="F62" i="4"/>
  <c r="G62" i="4"/>
  <c r="C88" i="4"/>
  <c r="D88" i="4"/>
  <c r="E88" i="4"/>
  <c r="F88" i="4"/>
  <c r="G88" i="4"/>
  <c r="C120" i="4"/>
  <c r="D120" i="4"/>
  <c r="E120" i="4"/>
  <c r="F120" i="4"/>
  <c r="G120" i="4"/>
  <c r="C136" i="4"/>
  <c r="D136" i="4"/>
  <c r="E136" i="4"/>
  <c r="F136" i="4"/>
  <c r="G136" i="4"/>
  <c r="A25" i="4"/>
  <c r="A36" i="4"/>
  <c r="A37" i="4"/>
  <c r="A62" i="4"/>
  <c r="A88" i="4"/>
  <c r="A120" i="4"/>
  <c r="A136" i="4"/>
  <c r="A3" i="4"/>
  <c r="L8" i="5"/>
  <c r="L20" i="5"/>
  <c r="L39" i="5"/>
  <c r="L47" i="5"/>
  <c r="L56" i="5"/>
  <c r="L74" i="5"/>
  <c r="L111" i="5"/>
  <c r="L109" i="5"/>
  <c r="L95" i="5"/>
  <c r="L6" i="5"/>
  <c r="J8" i="5"/>
  <c r="J20" i="5"/>
  <c r="J39" i="5"/>
  <c r="J47" i="5"/>
  <c r="J56" i="5"/>
  <c r="J74" i="5"/>
  <c r="J111" i="5"/>
  <c r="J109" i="5"/>
  <c r="J95" i="5"/>
  <c r="J6" i="5"/>
  <c r="C3" i="5"/>
  <c r="D3" i="5"/>
  <c r="E3" i="5"/>
  <c r="F3" i="5"/>
  <c r="G3" i="5"/>
  <c r="C9" i="5"/>
  <c r="D9" i="5"/>
  <c r="E9" i="5"/>
  <c r="F9" i="5"/>
  <c r="G9" i="5"/>
  <c r="C12" i="5"/>
  <c r="D12" i="5"/>
  <c r="E12" i="5"/>
  <c r="F12" i="5"/>
  <c r="G12" i="5"/>
  <c r="C19" i="5"/>
  <c r="D19" i="5"/>
  <c r="E19" i="5"/>
  <c r="F19" i="5"/>
  <c r="G19" i="5"/>
  <c r="C32" i="5"/>
  <c r="D32" i="5"/>
  <c r="E32" i="5"/>
  <c r="F32" i="5"/>
  <c r="G32" i="5"/>
  <c r="C30" i="5"/>
  <c r="D30" i="5"/>
  <c r="E30" i="5"/>
  <c r="F30" i="5"/>
  <c r="G30" i="5"/>
  <c r="C67" i="5"/>
  <c r="D67" i="5"/>
  <c r="E67" i="5"/>
  <c r="F67" i="5"/>
  <c r="G67" i="5"/>
  <c r="C78" i="5"/>
  <c r="D78" i="5"/>
  <c r="E78" i="5"/>
  <c r="F78" i="5"/>
  <c r="G78" i="5"/>
  <c r="A9" i="5"/>
  <c r="A12" i="5"/>
  <c r="A19" i="5"/>
  <c r="A32" i="5"/>
  <c r="A30" i="5"/>
  <c r="A67" i="5"/>
  <c r="A78" i="5"/>
  <c r="A3" i="5"/>
  <c r="D4" i="6"/>
  <c r="E4" i="6"/>
  <c r="F4" i="6"/>
  <c r="G4" i="6"/>
  <c r="H4" i="6"/>
  <c r="I4" i="6"/>
  <c r="J4" i="6"/>
  <c r="K4" i="6"/>
  <c r="L4" i="6"/>
  <c r="C4" i="6"/>
  <c r="A4" i="6"/>
  <c r="D6" i="7"/>
  <c r="E6" i="7"/>
  <c r="F6" i="7"/>
  <c r="G6" i="7"/>
  <c r="C6" i="7"/>
  <c r="A6" i="7"/>
  <c r="C11" i="9"/>
  <c r="D11" i="9"/>
  <c r="E11" i="9"/>
  <c r="F11" i="9"/>
  <c r="G11" i="9"/>
  <c r="C27" i="9"/>
  <c r="D27" i="9"/>
  <c r="E27" i="9"/>
  <c r="F27" i="9"/>
  <c r="G27" i="9"/>
  <c r="C42" i="9"/>
  <c r="D42" i="9"/>
  <c r="E42" i="9"/>
  <c r="F42" i="9"/>
  <c r="G42" i="9"/>
  <c r="A27" i="9"/>
  <c r="A42" i="9"/>
  <c r="A11" i="9"/>
  <c r="C13" i="8"/>
  <c r="D13" i="8"/>
  <c r="E13" i="8"/>
  <c r="F13" i="8"/>
  <c r="G13" i="8"/>
  <c r="H13" i="8"/>
  <c r="C26" i="8"/>
  <c r="D26" i="8"/>
  <c r="E26" i="8"/>
  <c r="F26" i="8"/>
  <c r="G26" i="8"/>
  <c r="H26" i="8"/>
  <c r="C39" i="8"/>
  <c r="D39" i="8"/>
  <c r="E39" i="8"/>
  <c r="F39" i="8"/>
  <c r="G39" i="8"/>
  <c r="H39" i="8"/>
  <c r="A26" i="8"/>
  <c r="A39" i="8"/>
  <c r="A13" i="8"/>
  <c r="C16" i="3"/>
  <c r="D16" i="3"/>
  <c r="E16" i="3"/>
  <c r="F16" i="3"/>
  <c r="G16" i="3"/>
  <c r="H16" i="3"/>
  <c r="I16" i="3"/>
  <c r="J16" i="3"/>
  <c r="K16" i="3"/>
  <c r="L16" i="3"/>
  <c r="M16" i="3"/>
  <c r="N22" i="3"/>
  <c r="C19" i="3"/>
  <c r="D19" i="3"/>
  <c r="E19" i="3"/>
  <c r="F19" i="3"/>
  <c r="G19" i="3"/>
  <c r="H19" i="3"/>
  <c r="I19" i="3"/>
  <c r="J19" i="3"/>
  <c r="K19" i="3"/>
  <c r="L19" i="3"/>
  <c r="M19" i="3"/>
  <c r="N19" i="3"/>
  <c r="C30" i="3"/>
  <c r="D30" i="3"/>
  <c r="E30" i="3"/>
  <c r="F30" i="3"/>
  <c r="G30" i="3"/>
  <c r="H30" i="3"/>
  <c r="I30" i="3"/>
  <c r="J30" i="3"/>
  <c r="K30" i="3"/>
  <c r="L30" i="3"/>
  <c r="M30" i="3"/>
  <c r="N40" i="3"/>
  <c r="C42" i="3"/>
  <c r="D42" i="3"/>
  <c r="E42" i="3"/>
  <c r="F42" i="3"/>
  <c r="G42" i="3"/>
  <c r="H42" i="3"/>
  <c r="I42" i="3"/>
  <c r="J42" i="3"/>
  <c r="K42" i="3"/>
  <c r="L42" i="3"/>
  <c r="M42" i="3"/>
  <c r="N35" i="3"/>
  <c r="A19" i="3"/>
  <c r="A30" i="3"/>
  <c r="A42" i="3"/>
  <c r="A16" i="3"/>
  <c r="L23" i="4"/>
  <c r="M23" i="4"/>
  <c r="N23" i="4"/>
  <c r="O23" i="4"/>
  <c r="P23" i="4"/>
  <c r="L33" i="4"/>
  <c r="M33" i="4"/>
  <c r="N33" i="4"/>
  <c r="O33" i="4"/>
  <c r="P33" i="4"/>
  <c r="L42" i="4"/>
  <c r="M42" i="4"/>
  <c r="N42" i="4"/>
  <c r="O42" i="4"/>
  <c r="P42" i="4"/>
  <c r="L50" i="4"/>
  <c r="M50" i="4"/>
  <c r="N50" i="4"/>
  <c r="O50" i="4"/>
  <c r="P50" i="4"/>
  <c r="L54" i="4"/>
  <c r="M54" i="4"/>
  <c r="N54" i="4"/>
  <c r="O54" i="4"/>
  <c r="P54" i="4"/>
  <c r="L77" i="4"/>
  <c r="M77" i="4"/>
  <c r="N77" i="4"/>
  <c r="O77" i="4"/>
  <c r="P77" i="4"/>
  <c r="L78" i="4"/>
  <c r="M78" i="4"/>
  <c r="N78" i="4"/>
  <c r="O78" i="4"/>
  <c r="P78" i="4"/>
  <c r="L96" i="4"/>
  <c r="M96" i="4"/>
  <c r="N96" i="4"/>
  <c r="O96" i="4"/>
  <c r="P96" i="4"/>
  <c r="L137" i="4"/>
  <c r="M137" i="4"/>
  <c r="N137" i="4"/>
  <c r="O137" i="4"/>
  <c r="P137" i="4"/>
  <c r="J33" i="4"/>
  <c r="J42" i="4"/>
  <c r="J50" i="4"/>
  <c r="J54" i="4"/>
  <c r="J77" i="4"/>
  <c r="J78" i="4"/>
  <c r="J96" i="4"/>
  <c r="J137" i="4"/>
  <c r="J23" i="4"/>
  <c r="C10" i="4"/>
  <c r="D10" i="4"/>
  <c r="E10" i="4"/>
  <c r="F10" i="4"/>
  <c r="G10" i="4"/>
  <c r="C20" i="4"/>
  <c r="D20" i="4"/>
  <c r="E20" i="4"/>
  <c r="F20" i="4"/>
  <c r="G20" i="4"/>
  <c r="C28" i="4"/>
  <c r="D28" i="4"/>
  <c r="E28" i="4"/>
  <c r="F28" i="4"/>
  <c r="G28" i="4"/>
  <c r="C46" i="4"/>
  <c r="D46" i="4"/>
  <c r="E46" i="4"/>
  <c r="F46" i="4"/>
  <c r="G46" i="4"/>
  <c r="C65" i="4"/>
  <c r="D65" i="4"/>
  <c r="E65" i="4"/>
  <c r="F65" i="4"/>
  <c r="G65" i="4"/>
  <c r="C80" i="4"/>
  <c r="D80" i="4"/>
  <c r="E80" i="4"/>
  <c r="F80" i="4"/>
  <c r="G80" i="4"/>
  <c r="C101" i="4"/>
  <c r="D101" i="4"/>
  <c r="E101" i="4"/>
  <c r="F101" i="4"/>
  <c r="G101" i="4"/>
  <c r="A20" i="4"/>
  <c r="A28" i="4"/>
  <c r="A46" i="4"/>
  <c r="A65" i="4"/>
  <c r="A80" i="4"/>
  <c r="A101" i="4"/>
  <c r="A10" i="4"/>
  <c r="L9" i="5"/>
  <c r="L15" i="5"/>
  <c r="L24" i="5"/>
  <c r="L36" i="5"/>
  <c r="L41" i="5"/>
  <c r="L87" i="5"/>
  <c r="L102" i="5"/>
  <c r="L3" i="5"/>
  <c r="J9" i="5"/>
  <c r="J15" i="5"/>
  <c r="J24" i="5"/>
  <c r="J36" i="5"/>
  <c r="J41" i="5"/>
  <c r="J87" i="5"/>
  <c r="J102" i="5"/>
  <c r="J3" i="5"/>
  <c r="C5" i="5"/>
  <c r="D5" i="5"/>
  <c r="E5" i="5"/>
  <c r="F5" i="5"/>
  <c r="G5" i="5"/>
  <c r="C15" i="5"/>
  <c r="D15" i="5"/>
  <c r="E15" i="5"/>
  <c r="F15" i="5"/>
  <c r="G15" i="5"/>
  <c r="C40" i="5"/>
  <c r="D40" i="5"/>
  <c r="E40" i="5"/>
  <c r="F40" i="5"/>
  <c r="G40" i="5"/>
  <c r="C53" i="5"/>
  <c r="D53" i="5"/>
  <c r="E53" i="5"/>
  <c r="F53" i="5"/>
  <c r="G53" i="5"/>
  <c r="C50" i="5"/>
  <c r="D50" i="5"/>
  <c r="E50" i="5"/>
  <c r="F50" i="5"/>
  <c r="G50" i="5"/>
  <c r="A15" i="5"/>
  <c r="A40" i="5"/>
  <c r="A53" i="5"/>
  <c r="A50" i="5"/>
  <c r="A5" i="5"/>
  <c r="D7" i="6"/>
  <c r="E7" i="6"/>
  <c r="F7" i="6"/>
  <c r="G7" i="6"/>
  <c r="H7" i="6"/>
  <c r="I7" i="6"/>
  <c r="J7" i="6"/>
  <c r="K7" i="6"/>
  <c r="L7" i="6"/>
  <c r="C7" i="6"/>
  <c r="A7" i="6"/>
  <c r="D13" i="7"/>
  <c r="E13" i="7"/>
  <c r="F13" i="7"/>
  <c r="G13" i="7"/>
  <c r="C13" i="7"/>
  <c r="A13" i="7"/>
  <c r="C2" i="9"/>
  <c r="D2" i="9"/>
  <c r="E2" i="9"/>
  <c r="F2" i="9"/>
  <c r="G2" i="9"/>
  <c r="C26" i="9"/>
  <c r="D26" i="9"/>
  <c r="E26" i="9"/>
  <c r="F26" i="9"/>
  <c r="G26" i="9"/>
  <c r="A26" i="9"/>
  <c r="A2" i="9"/>
  <c r="C9" i="8"/>
  <c r="D9" i="8"/>
  <c r="E9" i="8"/>
  <c r="F9" i="8"/>
  <c r="G9" i="8"/>
  <c r="H9" i="8"/>
  <c r="C33" i="8"/>
  <c r="D33" i="8"/>
  <c r="E33" i="8"/>
  <c r="F33" i="8"/>
  <c r="G33" i="8"/>
  <c r="H33" i="8"/>
  <c r="C41" i="8"/>
  <c r="D41" i="8"/>
  <c r="E41" i="8"/>
  <c r="F41" i="8"/>
  <c r="G41" i="8"/>
  <c r="H41" i="8"/>
  <c r="A33" i="8"/>
  <c r="A41" i="8"/>
  <c r="A9" i="8"/>
  <c r="C6" i="3"/>
  <c r="D6" i="3"/>
  <c r="E6" i="3"/>
  <c r="F6" i="3"/>
  <c r="G6" i="3"/>
  <c r="H6" i="3"/>
  <c r="I6" i="3"/>
  <c r="J6" i="3"/>
  <c r="K6" i="3"/>
  <c r="L6" i="3"/>
  <c r="M6" i="3"/>
  <c r="N10" i="3"/>
  <c r="C26" i="3"/>
  <c r="D26" i="3"/>
  <c r="E26" i="3"/>
  <c r="F26" i="3"/>
  <c r="G26" i="3"/>
  <c r="H26" i="3"/>
  <c r="I26" i="3"/>
  <c r="J26" i="3"/>
  <c r="K26" i="3"/>
  <c r="L26" i="3"/>
  <c r="M26" i="3"/>
  <c r="N26" i="3"/>
  <c r="C37" i="3"/>
  <c r="D37" i="3"/>
  <c r="E37" i="3"/>
  <c r="F37" i="3"/>
  <c r="G37" i="3"/>
  <c r="H37" i="3"/>
  <c r="I37" i="3"/>
  <c r="J37" i="3"/>
  <c r="K37" i="3"/>
  <c r="L37" i="3"/>
  <c r="M37" i="3"/>
  <c r="N28" i="3"/>
  <c r="C46" i="3"/>
  <c r="D46" i="3"/>
  <c r="E46" i="3"/>
  <c r="F46" i="3"/>
  <c r="G46" i="3"/>
  <c r="H46" i="3"/>
  <c r="I46" i="3"/>
  <c r="J46" i="3"/>
  <c r="K46" i="3"/>
  <c r="L46" i="3"/>
  <c r="M46" i="3"/>
  <c r="N45" i="3"/>
  <c r="C40" i="3"/>
  <c r="D40" i="3"/>
  <c r="E40" i="3"/>
  <c r="F40" i="3"/>
  <c r="G40" i="3"/>
  <c r="H40" i="3"/>
  <c r="I40" i="3"/>
  <c r="J40" i="3"/>
  <c r="K40" i="3"/>
  <c r="L40" i="3"/>
  <c r="M40" i="3"/>
  <c r="N29" i="3"/>
  <c r="C48" i="3"/>
  <c r="D48" i="3"/>
  <c r="E48" i="3"/>
  <c r="F48" i="3"/>
  <c r="G48" i="3"/>
  <c r="H48" i="3"/>
  <c r="I48" i="3"/>
  <c r="J48" i="3"/>
  <c r="K48" i="3"/>
  <c r="L48" i="3"/>
  <c r="M48" i="3"/>
  <c r="N37" i="3"/>
  <c r="A48" i="3"/>
  <c r="A26" i="3"/>
  <c r="A37" i="3"/>
  <c r="A46" i="3"/>
  <c r="A40" i="3"/>
  <c r="A6" i="3"/>
  <c r="L4" i="4"/>
  <c r="M4" i="4"/>
  <c r="N4" i="4"/>
  <c r="O4" i="4"/>
  <c r="P4" i="4"/>
  <c r="L5" i="4"/>
  <c r="M5" i="4"/>
  <c r="N5" i="4"/>
  <c r="O5" i="4"/>
  <c r="P5" i="4"/>
  <c r="L24" i="4"/>
  <c r="M24" i="4"/>
  <c r="N24" i="4"/>
  <c r="O24" i="4"/>
  <c r="P24" i="4"/>
  <c r="L41" i="4"/>
  <c r="M41" i="4"/>
  <c r="N41" i="4"/>
  <c r="O41" i="4"/>
  <c r="P41" i="4"/>
  <c r="L62" i="4"/>
  <c r="M62" i="4"/>
  <c r="N62" i="4"/>
  <c r="O62" i="4"/>
  <c r="P62" i="4"/>
  <c r="L61" i="4"/>
  <c r="M61" i="4"/>
  <c r="N61" i="4"/>
  <c r="O61" i="4"/>
  <c r="P61" i="4"/>
  <c r="L90" i="4"/>
  <c r="M90" i="4"/>
  <c r="N90" i="4"/>
  <c r="O90" i="4"/>
  <c r="P90" i="4"/>
  <c r="L95" i="4"/>
  <c r="M95" i="4"/>
  <c r="N95" i="4"/>
  <c r="O95" i="4"/>
  <c r="P95" i="4"/>
  <c r="L112" i="4"/>
  <c r="M112" i="4"/>
  <c r="N112" i="4"/>
  <c r="O112" i="4"/>
  <c r="P112" i="4"/>
  <c r="L124" i="4"/>
  <c r="M124" i="4"/>
  <c r="N124" i="4"/>
  <c r="O124" i="4"/>
  <c r="P124" i="4"/>
  <c r="L131" i="4"/>
  <c r="M131" i="4"/>
  <c r="N131" i="4"/>
  <c r="O131" i="4"/>
  <c r="P131" i="4"/>
  <c r="L135" i="4"/>
  <c r="M135" i="4"/>
  <c r="N135" i="4"/>
  <c r="O135" i="4"/>
  <c r="P135" i="4"/>
  <c r="L136" i="4"/>
  <c r="M136" i="4"/>
  <c r="N136" i="4"/>
  <c r="O136" i="4"/>
  <c r="P136" i="4"/>
  <c r="J135" i="4"/>
  <c r="J136" i="4"/>
  <c r="J5" i="4"/>
  <c r="J24" i="4"/>
  <c r="J41" i="4"/>
  <c r="J62" i="4"/>
  <c r="J61" i="4"/>
  <c r="J90" i="4"/>
  <c r="J95" i="4"/>
  <c r="J112" i="4"/>
  <c r="J124" i="4"/>
  <c r="J131" i="4"/>
  <c r="J4" i="4"/>
  <c r="C12" i="4"/>
  <c r="D12" i="4"/>
  <c r="E12" i="4"/>
  <c r="F12" i="4"/>
  <c r="G12" i="4"/>
  <c r="C19" i="4"/>
  <c r="D19" i="4"/>
  <c r="E19" i="4"/>
  <c r="F19" i="4"/>
  <c r="G19" i="4"/>
  <c r="C24" i="4"/>
  <c r="D24" i="4"/>
  <c r="E24" i="4"/>
  <c r="F24" i="4"/>
  <c r="G24" i="4"/>
  <c r="C35" i="4"/>
  <c r="D35" i="4"/>
  <c r="E35" i="4"/>
  <c r="F35" i="4"/>
  <c r="G35" i="4"/>
  <c r="C48" i="4"/>
  <c r="D48" i="4"/>
  <c r="E48" i="4"/>
  <c r="F48" i="4"/>
  <c r="G48" i="4"/>
  <c r="C54" i="4"/>
  <c r="D54" i="4"/>
  <c r="E54" i="4"/>
  <c r="F54" i="4"/>
  <c r="G54" i="4"/>
  <c r="C83" i="4"/>
  <c r="D83" i="4"/>
  <c r="E83" i="4"/>
  <c r="F83" i="4"/>
  <c r="G83" i="4"/>
  <c r="C87" i="4"/>
  <c r="D87" i="4"/>
  <c r="E87" i="4"/>
  <c r="F87" i="4"/>
  <c r="G87" i="4"/>
  <c r="C100" i="4"/>
  <c r="D100" i="4"/>
  <c r="E100" i="4"/>
  <c r="F100" i="4"/>
  <c r="G100" i="4"/>
  <c r="C107" i="4"/>
  <c r="D107" i="4"/>
  <c r="E107" i="4"/>
  <c r="F107" i="4"/>
  <c r="G107" i="4"/>
  <c r="C121" i="4"/>
  <c r="D121" i="4"/>
  <c r="E121" i="4"/>
  <c r="F121" i="4"/>
  <c r="G121" i="4"/>
  <c r="A121" i="4"/>
  <c r="A19" i="4"/>
  <c r="A24" i="4"/>
  <c r="A35" i="4"/>
  <c r="A48" i="4"/>
  <c r="A54" i="4"/>
  <c r="A83" i="4"/>
  <c r="A87" i="4"/>
  <c r="A100" i="4"/>
  <c r="A107" i="4"/>
  <c r="A12" i="4"/>
  <c r="L18" i="5"/>
  <c r="L50" i="5"/>
  <c r="L57" i="5"/>
  <c r="L58" i="5"/>
  <c r="L62" i="5"/>
  <c r="L78" i="5"/>
  <c r="L71" i="5"/>
  <c r="L112" i="5"/>
  <c r="L4" i="5"/>
  <c r="J18" i="5"/>
  <c r="J50" i="5"/>
  <c r="J57" i="5"/>
  <c r="J58" i="5"/>
  <c r="J62" i="5"/>
  <c r="J78" i="5"/>
  <c r="J71" i="5"/>
  <c r="J112" i="5"/>
  <c r="J4" i="5"/>
  <c r="C4" i="5"/>
  <c r="D4" i="5"/>
  <c r="E4" i="5"/>
  <c r="F4" i="5"/>
  <c r="G4" i="5"/>
  <c r="C38" i="5"/>
  <c r="D38" i="5"/>
  <c r="E38" i="5"/>
  <c r="F38" i="5"/>
  <c r="G38" i="5"/>
  <c r="C41" i="5"/>
  <c r="D41" i="5"/>
  <c r="E41" i="5"/>
  <c r="F41" i="5"/>
  <c r="G41" i="5"/>
  <c r="C48" i="5"/>
  <c r="D48" i="5"/>
  <c r="E48" i="5"/>
  <c r="F48" i="5"/>
  <c r="G48" i="5"/>
  <c r="C54" i="5"/>
  <c r="D54" i="5"/>
  <c r="E54" i="5"/>
  <c r="F54" i="5"/>
  <c r="G54" i="5"/>
  <c r="C74" i="5"/>
  <c r="D74" i="5"/>
  <c r="E74" i="5"/>
  <c r="F74" i="5"/>
  <c r="G74" i="5"/>
  <c r="A38" i="5"/>
  <c r="A41" i="5"/>
  <c r="A48" i="5"/>
  <c r="A54" i="5"/>
  <c r="A74" i="5"/>
  <c r="A4" i="5"/>
  <c r="D10" i="6"/>
  <c r="E10" i="6"/>
  <c r="F10" i="6"/>
  <c r="G10" i="6"/>
  <c r="H10" i="6"/>
  <c r="I10" i="6"/>
  <c r="J10" i="6"/>
  <c r="K10" i="6"/>
  <c r="L10" i="6"/>
  <c r="C10" i="6"/>
  <c r="A10" i="6"/>
  <c r="C10" i="7"/>
  <c r="D10" i="7"/>
  <c r="E10" i="7"/>
  <c r="F10" i="7"/>
  <c r="G10" i="7"/>
  <c r="C17" i="7"/>
  <c r="D17" i="7"/>
  <c r="E17" i="7"/>
  <c r="F17" i="7"/>
  <c r="G17" i="7"/>
  <c r="A17" i="7"/>
  <c r="A10" i="7"/>
  <c r="C4" i="9"/>
  <c r="D4" i="9"/>
  <c r="E4" i="9"/>
  <c r="F4" i="9"/>
  <c r="G4" i="9"/>
  <c r="C14" i="9"/>
  <c r="D14" i="9"/>
  <c r="E14" i="9"/>
  <c r="F14" i="9"/>
  <c r="G14" i="9"/>
  <c r="C19" i="9"/>
  <c r="D19" i="9"/>
  <c r="E19" i="9"/>
  <c r="F19" i="9"/>
  <c r="G19" i="9"/>
  <c r="C25" i="9"/>
  <c r="D25" i="9"/>
  <c r="E25" i="9"/>
  <c r="F25" i="9"/>
  <c r="G25" i="9"/>
  <c r="C70" i="9"/>
  <c r="D70" i="9"/>
  <c r="E70" i="9"/>
  <c r="F70" i="9"/>
  <c r="G70" i="9"/>
  <c r="C71" i="9"/>
  <c r="D71" i="9"/>
  <c r="E71" i="9"/>
  <c r="F71" i="9"/>
  <c r="G71" i="9"/>
  <c r="C76" i="9"/>
  <c r="D76" i="9"/>
  <c r="E76" i="9"/>
  <c r="F76" i="9"/>
  <c r="G76" i="9"/>
  <c r="A14" i="9"/>
  <c r="A19" i="9"/>
  <c r="A25" i="9"/>
  <c r="A70" i="9"/>
  <c r="A71" i="9"/>
  <c r="A76" i="9"/>
  <c r="A4" i="9"/>
  <c r="C5" i="8"/>
  <c r="D5" i="8"/>
  <c r="E5" i="8"/>
  <c r="F5" i="8"/>
  <c r="G5" i="8"/>
  <c r="H5" i="8"/>
  <c r="C21" i="8"/>
  <c r="D21" i="8"/>
  <c r="E21" i="8"/>
  <c r="F21" i="8"/>
  <c r="G21" i="8"/>
  <c r="H21" i="8"/>
  <c r="C28" i="8"/>
  <c r="D28" i="8"/>
  <c r="E28" i="8"/>
  <c r="F28" i="8"/>
  <c r="G28" i="8"/>
  <c r="H28" i="8"/>
  <c r="C32" i="8"/>
  <c r="D32" i="8"/>
  <c r="E32" i="8"/>
  <c r="F32" i="8"/>
  <c r="G32" i="8"/>
  <c r="H32" i="8"/>
  <c r="A21" i="8"/>
  <c r="A28" i="8"/>
  <c r="A32" i="8"/>
  <c r="A5" i="8"/>
  <c r="C17" i="3"/>
  <c r="D17" i="3"/>
  <c r="E17" i="3"/>
  <c r="F17" i="3"/>
  <c r="G17" i="3"/>
  <c r="H17" i="3"/>
  <c r="I17" i="3"/>
  <c r="J17" i="3"/>
  <c r="K17" i="3"/>
  <c r="L17" i="3"/>
  <c r="M17" i="3"/>
  <c r="N17" i="3"/>
  <c r="C18" i="3"/>
  <c r="D18" i="3"/>
  <c r="E18" i="3"/>
  <c r="F18" i="3"/>
  <c r="G18" i="3"/>
  <c r="H18" i="3"/>
  <c r="I18" i="3"/>
  <c r="J18" i="3"/>
  <c r="K18" i="3"/>
  <c r="L18" i="3"/>
  <c r="M18" i="3"/>
  <c r="N18" i="3"/>
  <c r="C28" i="3"/>
  <c r="D28" i="3"/>
  <c r="E28" i="3"/>
  <c r="F28" i="3"/>
  <c r="G28" i="3"/>
  <c r="H28" i="3"/>
  <c r="I28" i="3"/>
  <c r="J28" i="3"/>
  <c r="K28" i="3"/>
  <c r="L28" i="3"/>
  <c r="M28" i="3"/>
  <c r="C29" i="3"/>
  <c r="D29" i="3"/>
  <c r="E29" i="3"/>
  <c r="F29" i="3"/>
  <c r="G29" i="3"/>
  <c r="H29" i="3"/>
  <c r="I29" i="3"/>
  <c r="J29" i="3"/>
  <c r="K29" i="3"/>
  <c r="L29" i="3"/>
  <c r="M29" i="3"/>
  <c r="C41" i="3"/>
  <c r="D41" i="3"/>
  <c r="E41" i="3"/>
  <c r="F41" i="3"/>
  <c r="G41" i="3"/>
  <c r="H41" i="3"/>
  <c r="I41" i="3"/>
  <c r="J41" i="3"/>
  <c r="K41" i="3"/>
  <c r="L41" i="3"/>
  <c r="M41" i="3"/>
  <c r="N33" i="3"/>
  <c r="A18" i="3"/>
  <c r="A28" i="3"/>
  <c r="A29" i="3"/>
  <c r="A41" i="3"/>
  <c r="A17" i="3"/>
  <c r="L8" i="4"/>
  <c r="M8" i="4"/>
  <c r="N8" i="4"/>
  <c r="O8" i="4"/>
  <c r="P8" i="4"/>
  <c r="L21" i="4"/>
  <c r="M21" i="4"/>
  <c r="N21" i="4"/>
  <c r="O21" i="4"/>
  <c r="P21" i="4"/>
  <c r="L48" i="4"/>
  <c r="M48" i="4"/>
  <c r="N48" i="4"/>
  <c r="O48" i="4"/>
  <c r="P48" i="4"/>
  <c r="L59" i="4"/>
  <c r="M59" i="4"/>
  <c r="N59" i="4"/>
  <c r="O59" i="4"/>
  <c r="P59" i="4"/>
  <c r="L63" i="4"/>
  <c r="M63" i="4"/>
  <c r="N63" i="4"/>
  <c r="O63" i="4"/>
  <c r="P63" i="4"/>
  <c r="L66" i="4"/>
  <c r="M66" i="4"/>
  <c r="N66" i="4"/>
  <c r="O66" i="4"/>
  <c r="P66" i="4"/>
  <c r="L79" i="4"/>
  <c r="M79" i="4"/>
  <c r="N79" i="4"/>
  <c r="O79" i="4"/>
  <c r="P79" i="4"/>
  <c r="L102" i="4"/>
  <c r="M102" i="4"/>
  <c r="N102" i="4"/>
  <c r="O102" i="4"/>
  <c r="P102" i="4"/>
  <c r="L119" i="4"/>
  <c r="M119" i="4"/>
  <c r="N119" i="4"/>
  <c r="O119" i="4"/>
  <c r="P119" i="4"/>
  <c r="L134" i="4"/>
  <c r="M134" i="4"/>
  <c r="N134" i="4"/>
  <c r="O134" i="4"/>
  <c r="P134" i="4"/>
  <c r="L133" i="4"/>
  <c r="M133" i="4"/>
  <c r="N133" i="4"/>
  <c r="O133" i="4"/>
  <c r="P133" i="4"/>
  <c r="J21" i="4"/>
  <c r="J48" i="4"/>
  <c r="J59" i="4"/>
  <c r="J63" i="4"/>
  <c r="J66" i="4"/>
  <c r="J79" i="4"/>
  <c r="J102" i="4"/>
  <c r="J119" i="4"/>
  <c r="J134" i="4"/>
  <c r="J133" i="4"/>
  <c r="J8" i="4"/>
  <c r="C7" i="4"/>
  <c r="D7" i="4"/>
  <c r="E7" i="4"/>
  <c r="F7" i="4"/>
  <c r="G7" i="4"/>
  <c r="C29" i="4"/>
  <c r="D29" i="4"/>
  <c r="E29" i="4"/>
  <c r="F29" i="4"/>
  <c r="G29" i="4"/>
  <c r="C40" i="4"/>
  <c r="D40" i="4"/>
  <c r="E40" i="4"/>
  <c r="F40" i="4"/>
  <c r="G40" i="4"/>
  <c r="C43" i="4"/>
  <c r="D43" i="4"/>
  <c r="E43" i="4"/>
  <c r="F43" i="4"/>
  <c r="G43" i="4"/>
  <c r="C57" i="4"/>
  <c r="D57" i="4"/>
  <c r="E57" i="4"/>
  <c r="F57" i="4"/>
  <c r="G57" i="4"/>
  <c r="C60" i="4"/>
  <c r="D60" i="4"/>
  <c r="E60" i="4"/>
  <c r="F60" i="4"/>
  <c r="G60" i="4"/>
  <c r="C91" i="4"/>
  <c r="D91" i="4"/>
  <c r="E91" i="4"/>
  <c r="F91" i="4"/>
  <c r="G91" i="4"/>
  <c r="C97" i="4"/>
  <c r="D97" i="4"/>
  <c r="E97" i="4"/>
  <c r="F97" i="4"/>
  <c r="G97" i="4"/>
  <c r="C118" i="4"/>
  <c r="D118" i="4"/>
  <c r="E118" i="4"/>
  <c r="F118" i="4"/>
  <c r="G118" i="4"/>
  <c r="C128" i="4"/>
  <c r="D128" i="4"/>
  <c r="E128" i="4"/>
  <c r="F128" i="4"/>
  <c r="G128" i="4"/>
  <c r="C123" i="4"/>
  <c r="D123" i="4"/>
  <c r="E123" i="4"/>
  <c r="F123" i="4"/>
  <c r="G123" i="4"/>
  <c r="C133" i="4"/>
  <c r="D133" i="4"/>
  <c r="E133" i="4"/>
  <c r="F133" i="4"/>
  <c r="G133" i="4"/>
  <c r="A29" i="4"/>
  <c r="A40" i="4"/>
  <c r="A43" i="4"/>
  <c r="A57" i="4"/>
  <c r="A60" i="4"/>
  <c r="A91" i="4"/>
  <c r="A97" i="4"/>
  <c r="A118" i="4"/>
  <c r="A128" i="4"/>
  <c r="A123" i="4"/>
  <c r="A133" i="4"/>
  <c r="A7" i="4"/>
  <c r="L60" i="5"/>
  <c r="L64" i="5"/>
  <c r="L80" i="5"/>
  <c r="L84" i="5"/>
  <c r="L77" i="5"/>
  <c r="L98" i="5"/>
  <c r="L104" i="5"/>
  <c r="L108" i="5"/>
  <c r="L100" i="5"/>
  <c r="L105" i="5"/>
  <c r="L43" i="5"/>
  <c r="J60" i="5"/>
  <c r="J64" i="5"/>
  <c r="J80" i="5"/>
  <c r="J84" i="5"/>
  <c r="J77" i="5"/>
  <c r="J98" i="5"/>
  <c r="J104" i="5"/>
  <c r="J108" i="5"/>
  <c r="J100" i="5"/>
  <c r="J105" i="5"/>
  <c r="J43" i="5"/>
  <c r="C7" i="5"/>
  <c r="D7" i="5"/>
  <c r="E7" i="5"/>
  <c r="F7" i="5"/>
  <c r="G7" i="5"/>
  <c r="C10" i="5"/>
  <c r="D10" i="5"/>
  <c r="E10" i="5"/>
  <c r="F10" i="5"/>
  <c r="G10" i="5"/>
  <c r="C16" i="5"/>
  <c r="D16" i="5"/>
  <c r="E16" i="5"/>
  <c r="F16" i="5"/>
  <c r="G16" i="5"/>
  <c r="C43" i="5"/>
  <c r="D43" i="5"/>
  <c r="E43" i="5"/>
  <c r="F43" i="5"/>
  <c r="G43" i="5"/>
  <c r="C45" i="5"/>
  <c r="D45" i="5"/>
  <c r="E45" i="5"/>
  <c r="F45" i="5"/>
  <c r="G45" i="5"/>
  <c r="C81" i="5"/>
  <c r="D81" i="5"/>
  <c r="E81" i="5"/>
  <c r="F81" i="5"/>
  <c r="G81" i="5"/>
  <c r="C84" i="5"/>
  <c r="D84" i="5"/>
  <c r="E84" i="5"/>
  <c r="F84" i="5"/>
  <c r="G84" i="5"/>
  <c r="A10" i="5"/>
  <c r="A16" i="5"/>
  <c r="A43" i="5"/>
  <c r="A45" i="5"/>
  <c r="A81" i="5"/>
  <c r="A84" i="5"/>
  <c r="A7" i="5"/>
  <c r="D2" i="6"/>
  <c r="E2" i="6"/>
  <c r="F2" i="6"/>
  <c r="G2" i="6"/>
  <c r="H2" i="6"/>
  <c r="I2" i="6"/>
  <c r="J2" i="6"/>
  <c r="K2" i="6"/>
  <c r="L2" i="6"/>
  <c r="C2" i="6"/>
  <c r="A2" i="6"/>
  <c r="D9" i="7"/>
  <c r="E9" i="7"/>
  <c r="F9" i="7"/>
  <c r="G9" i="7"/>
  <c r="C9" i="7"/>
  <c r="A9" i="7"/>
  <c r="C7" i="9"/>
  <c r="D7" i="9"/>
  <c r="E7" i="9"/>
  <c r="F7" i="9"/>
  <c r="G7" i="9"/>
  <c r="C29" i="9"/>
  <c r="D29" i="9"/>
  <c r="E29" i="9"/>
  <c r="F29" i="9"/>
  <c r="G29" i="9"/>
  <c r="C54" i="9"/>
  <c r="D54" i="9"/>
  <c r="E54" i="9"/>
  <c r="F54" i="9"/>
  <c r="G54" i="9"/>
  <c r="C57" i="9"/>
  <c r="D57" i="9"/>
  <c r="E57" i="9"/>
  <c r="F57" i="9"/>
  <c r="G57" i="9"/>
  <c r="C59" i="9"/>
  <c r="D59" i="9"/>
  <c r="E59" i="9"/>
  <c r="F59" i="9"/>
  <c r="G59" i="9"/>
  <c r="C61" i="9"/>
  <c r="D61" i="9"/>
  <c r="E61" i="9"/>
  <c r="F61" i="9"/>
  <c r="G61" i="9"/>
  <c r="C64" i="9"/>
  <c r="D64" i="9"/>
  <c r="E64" i="9"/>
  <c r="F64" i="9"/>
  <c r="G64" i="9"/>
  <c r="C75" i="9"/>
  <c r="D75" i="9"/>
  <c r="E75" i="9"/>
  <c r="F75" i="9"/>
  <c r="G75" i="9"/>
  <c r="A29" i="9"/>
  <c r="A54" i="9"/>
  <c r="A57" i="9"/>
  <c r="A59" i="9"/>
  <c r="A61" i="9"/>
  <c r="A64" i="9"/>
  <c r="A75" i="9"/>
  <c r="A7" i="9"/>
  <c r="C7" i="8"/>
  <c r="D7" i="8"/>
  <c r="E7" i="8"/>
  <c r="F7" i="8"/>
  <c r="G7" i="8"/>
  <c r="H7" i="8"/>
  <c r="C22" i="8"/>
  <c r="D22" i="8"/>
  <c r="E22" i="8"/>
  <c r="F22" i="8"/>
  <c r="G22" i="8"/>
  <c r="H22" i="8"/>
  <c r="C34" i="8"/>
  <c r="D34" i="8"/>
  <c r="E34" i="8"/>
  <c r="F34" i="8"/>
  <c r="G34" i="8"/>
  <c r="H34" i="8"/>
  <c r="C37" i="8"/>
  <c r="D37" i="8"/>
  <c r="E37" i="8"/>
  <c r="F37" i="8"/>
  <c r="G37" i="8"/>
  <c r="H37" i="8"/>
  <c r="A22" i="8"/>
  <c r="A34" i="8"/>
  <c r="A37" i="8"/>
  <c r="A7" i="8"/>
  <c r="C8" i="3"/>
  <c r="D8" i="3"/>
  <c r="E8" i="3"/>
  <c r="F8" i="3"/>
  <c r="G8" i="3"/>
  <c r="H8" i="3"/>
  <c r="I8" i="3"/>
  <c r="J8" i="3"/>
  <c r="K8" i="3"/>
  <c r="L8" i="3"/>
  <c r="M8" i="3"/>
  <c r="N8" i="3"/>
  <c r="C7" i="3"/>
  <c r="D7" i="3"/>
  <c r="E7" i="3"/>
  <c r="F7" i="3"/>
  <c r="G7" i="3"/>
  <c r="H7" i="3"/>
  <c r="I7" i="3"/>
  <c r="J7" i="3"/>
  <c r="K7" i="3"/>
  <c r="L7" i="3"/>
  <c r="M7" i="3"/>
  <c r="N7" i="3"/>
  <c r="A7" i="3"/>
  <c r="A8" i="3"/>
  <c r="L11" i="4"/>
  <c r="M11" i="4"/>
  <c r="N11" i="4"/>
  <c r="O11" i="4"/>
  <c r="P11" i="4"/>
  <c r="L28" i="4"/>
  <c r="M28" i="4"/>
  <c r="N28" i="4"/>
  <c r="O28" i="4"/>
  <c r="P28" i="4"/>
  <c r="L34" i="4"/>
  <c r="M34" i="4"/>
  <c r="N34" i="4"/>
  <c r="O34" i="4"/>
  <c r="P34" i="4"/>
  <c r="L49" i="4"/>
  <c r="M49" i="4"/>
  <c r="N49" i="4"/>
  <c r="O49" i="4"/>
  <c r="P49" i="4"/>
  <c r="L70" i="4"/>
  <c r="M70" i="4"/>
  <c r="N70" i="4"/>
  <c r="O70" i="4"/>
  <c r="P70" i="4"/>
  <c r="L87" i="4"/>
  <c r="M87" i="4"/>
  <c r="N87" i="4"/>
  <c r="O87" i="4"/>
  <c r="P87" i="4"/>
  <c r="L97" i="4"/>
  <c r="M97" i="4"/>
  <c r="N97" i="4"/>
  <c r="O97" i="4"/>
  <c r="P97" i="4"/>
  <c r="L107" i="4"/>
  <c r="M107" i="4"/>
  <c r="N107" i="4"/>
  <c r="O107" i="4"/>
  <c r="P107" i="4"/>
  <c r="L129" i="4"/>
  <c r="M129" i="4"/>
  <c r="N129" i="4"/>
  <c r="O129" i="4"/>
  <c r="P129" i="4"/>
  <c r="J28" i="4"/>
  <c r="J34" i="4"/>
  <c r="J49" i="4"/>
  <c r="J70" i="4"/>
  <c r="J87" i="4"/>
  <c r="J97" i="4"/>
  <c r="J107" i="4"/>
  <c r="J129" i="4"/>
  <c r="J11" i="4"/>
  <c r="C6" i="4"/>
  <c r="D6" i="4"/>
  <c r="E6" i="4"/>
  <c r="F6" i="4"/>
  <c r="G6" i="4"/>
  <c r="C11" i="4"/>
  <c r="D11" i="4"/>
  <c r="E11" i="4"/>
  <c r="F11" i="4"/>
  <c r="G11" i="4"/>
  <c r="C23" i="4"/>
  <c r="D23" i="4"/>
  <c r="E23" i="4"/>
  <c r="F23" i="4"/>
  <c r="G23" i="4"/>
  <c r="C41" i="4"/>
  <c r="D41" i="4"/>
  <c r="E41" i="4"/>
  <c r="F41" i="4"/>
  <c r="G41" i="4"/>
  <c r="C42" i="4"/>
  <c r="D42" i="4"/>
  <c r="E42" i="4"/>
  <c r="F42" i="4"/>
  <c r="G42" i="4"/>
  <c r="C75" i="4"/>
  <c r="D75" i="4"/>
  <c r="E75" i="4"/>
  <c r="F75" i="4"/>
  <c r="G75" i="4"/>
  <c r="C81" i="4"/>
  <c r="D81" i="4"/>
  <c r="E81" i="4"/>
  <c r="F81" i="4"/>
  <c r="G81" i="4"/>
  <c r="C96" i="4"/>
  <c r="D96" i="4"/>
  <c r="E96" i="4"/>
  <c r="F96" i="4"/>
  <c r="G96" i="4"/>
  <c r="C129" i="4"/>
  <c r="D129" i="4"/>
  <c r="E129" i="4"/>
  <c r="F129" i="4"/>
  <c r="G129" i="4"/>
  <c r="C134" i="4"/>
  <c r="D134" i="4"/>
  <c r="E134" i="4"/>
  <c r="F134" i="4"/>
  <c r="G134" i="4"/>
  <c r="A11" i="4"/>
  <c r="A23" i="4"/>
  <c r="A41" i="4"/>
  <c r="A42" i="4"/>
  <c r="A75" i="4"/>
  <c r="A81" i="4"/>
  <c r="A96" i="4"/>
  <c r="A129" i="4"/>
  <c r="A134" i="4"/>
  <c r="A6" i="4"/>
  <c r="L19" i="5"/>
  <c r="L29" i="5"/>
  <c r="L32" i="5"/>
  <c r="L49" i="5"/>
  <c r="L55" i="5"/>
  <c r="L53" i="5"/>
  <c r="L65" i="5"/>
  <c r="L79" i="5"/>
  <c r="L75" i="5"/>
  <c r="L11" i="5"/>
  <c r="J19" i="5"/>
  <c r="J29" i="5"/>
  <c r="J32" i="5"/>
  <c r="J49" i="5"/>
  <c r="J55" i="5"/>
  <c r="J53" i="5"/>
  <c r="J65" i="5"/>
  <c r="J79" i="5"/>
  <c r="J75" i="5"/>
  <c r="J11" i="5"/>
  <c r="C21" i="5"/>
  <c r="D21" i="5"/>
  <c r="E21" i="5"/>
  <c r="F21" i="5"/>
  <c r="G21" i="5"/>
  <c r="C26" i="5"/>
  <c r="D26" i="5"/>
  <c r="E26" i="5"/>
  <c r="F26" i="5"/>
  <c r="G26" i="5"/>
  <c r="C44" i="5"/>
  <c r="D44" i="5"/>
  <c r="E44" i="5"/>
  <c r="F44" i="5"/>
  <c r="G44" i="5"/>
  <c r="C59" i="5"/>
  <c r="D59" i="5"/>
  <c r="E59" i="5"/>
  <c r="F59" i="5"/>
  <c r="G59" i="5"/>
  <c r="C51" i="5"/>
  <c r="D51" i="5"/>
  <c r="E51" i="5"/>
  <c r="F51" i="5"/>
  <c r="G51" i="5"/>
  <c r="C47" i="5"/>
  <c r="D47" i="5"/>
  <c r="E47" i="5"/>
  <c r="F47" i="5"/>
  <c r="G47" i="5"/>
  <c r="C60" i="5"/>
  <c r="D60" i="5"/>
  <c r="E60" i="5"/>
  <c r="F60" i="5"/>
  <c r="G60" i="5"/>
  <c r="C68" i="5"/>
  <c r="D68" i="5"/>
  <c r="E68" i="5"/>
  <c r="F68" i="5"/>
  <c r="G68" i="5"/>
  <c r="C83" i="5"/>
  <c r="D83" i="5"/>
  <c r="E83" i="5"/>
  <c r="F83" i="5"/>
  <c r="G83" i="5"/>
  <c r="A26" i="5"/>
  <c r="A44" i="5"/>
  <c r="A59" i="5"/>
  <c r="A51" i="5"/>
  <c r="A47" i="5"/>
  <c r="A60" i="5"/>
  <c r="A68" i="5"/>
  <c r="A83" i="5"/>
  <c r="A21" i="5"/>
  <c r="D3" i="6"/>
  <c r="E3" i="6"/>
  <c r="F3" i="6"/>
  <c r="G3" i="6"/>
  <c r="H3" i="6"/>
  <c r="I3" i="6"/>
  <c r="J3" i="6"/>
  <c r="K3" i="6"/>
  <c r="L3" i="6"/>
  <c r="C3" i="6"/>
  <c r="A3" i="6"/>
  <c r="D5" i="7"/>
  <c r="E5" i="7"/>
  <c r="F5" i="7"/>
  <c r="G5" i="7"/>
  <c r="C5" i="7"/>
  <c r="A5" i="7"/>
  <c r="C5" i="9"/>
  <c r="D5" i="9"/>
  <c r="E5" i="9"/>
  <c r="F5" i="9"/>
  <c r="G5" i="9"/>
  <c r="C16" i="9"/>
  <c r="D16" i="9"/>
  <c r="E16" i="9"/>
  <c r="F16" i="9"/>
  <c r="G16" i="9"/>
  <c r="C34" i="9"/>
  <c r="D34" i="9"/>
  <c r="E34" i="9"/>
  <c r="F34" i="9"/>
  <c r="G34" i="9"/>
  <c r="C50" i="9"/>
  <c r="D50" i="9"/>
  <c r="E50" i="9"/>
  <c r="F50" i="9"/>
  <c r="G50" i="9"/>
  <c r="C56" i="9"/>
  <c r="D56" i="9"/>
  <c r="E56" i="9"/>
  <c r="F56" i="9"/>
  <c r="G56" i="9"/>
  <c r="C69" i="9"/>
  <c r="D69" i="9"/>
  <c r="E69" i="9"/>
  <c r="F69" i="9"/>
  <c r="G69" i="9"/>
  <c r="A16" i="9"/>
  <c r="A34" i="9"/>
  <c r="A50" i="9"/>
  <c r="A56" i="9"/>
  <c r="A69" i="9"/>
  <c r="A5" i="9"/>
  <c r="C4" i="8"/>
  <c r="D4" i="8"/>
  <c r="E4" i="8"/>
  <c r="F4" i="8"/>
  <c r="G4" i="8"/>
  <c r="H4" i="8"/>
  <c r="C17" i="8"/>
  <c r="D17" i="8"/>
  <c r="E17" i="8"/>
  <c r="F17" i="8"/>
  <c r="G17" i="8"/>
  <c r="H17" i="8"/>
  <c r="C31" i="8"/>
  <c r="D31" i="8"/>
  <c r="E31" i="8"/>
  <c r="F31" i="8"/>
  <c r="G31" i="8"/>
  <c r="H31" i="8"/>
  <c r="A17" i="8"/>
  <c r="A31" i="8"/>
  <c r="A4" i="8"/>
  <c r="C4" i="3"/>
  <c r="D4" i="3"/>
  <c r="E4" i="3"/>
  <c r="F4" i="3"/>
  <c r="G4" i="3"/>
  <c r="H4" i="3"/>
  <c r="I4" i="3"/>
  <c r="J4" i="3"/>
  <c r="K4" i="3"/>
  <c r="L4" i="3"/>
  <c r="M4" i="3"/>
  <c r="N4" i="3"/>
  <c r="C20" i="3"/>
  <c r="D20" i="3"/>
  <c r="E20" i="3"/>
  <c r="F20" i="3"/>
  <c r="G20" i="3"/>
  <c r="H20" i="3"/>
  <c r="I20" i="3"/>
  <c r="J20" i="3"/>
  <c r="K20" i="3"/>
  <c r="L20" i="3"/>
  <c r="M20" i="3"/>
  <c r="N12" i="3"/>
  <c r="C32" i="3"/>
  <c r="D32" i="3"/>
  <c r="E32" i="3"/>
  <c r="F32" i="3"/>
  <c r="G32" i="3"/>
  <c r="H32" i="3"/>
  <c r="I32" i="3"/>
  <c r="J32" i="3"/>
  <c r="K32" i="3"/>
  <c r="L32" i="3"/>
  <c r="M32" i="3"/>
  <c r="N44" i="3"/>
  <c r="C36" i="3"/>
  <c r="D36" i="3"/>
  <c r="E36" i="3"/>
  <c r="F36" i="3"/>
  <c r="G36" i="3"/>
  <c r="H36" i="3"/>
  <c r="I36" i="3"/>
  <c r="J36" i="3"/>
  <c r="K36" i="3"/>
  <c r="L36" i="3"/>
  <c r="M36" i="3"/>
  <c r="N46" i="3"/>
  <c r="C39" i="3"/>
  <c r="D39" i="3"/>
  <c r="E39" i="3"/>
  <c r="F39" i="3"/>
  <c r="G39" i="3"/>
  <c r="H39" i="3"/>
  <c r="I39" i="3"/>
  <c r="J39" i="3"/>
  <c r="K39" i="3"/>
  <c r="L39" i="3"/>
  <c r="M39" i="3"/>
  <c r="N23" i="3"/>
  <c r="A20" i="3"/>
  <c r="A32" i="3"/>
  <c r="A36" i="3"/>
  <c r="A39" i="3"/>
  <c r="A4" i="3"/>
  <c r="L27" i="4"/>
  <c r="M27" i="4"/>
  <c r="N27" i="4"/>
  <c r="O27" i="4"/>
  <c r="P27" i="4"/>
  <c r="L29" i="4"/>
  <c r="M29" i="4"/>
  <c r="N29" i="4"/>
  <c r="O29" i="4"/>
  <c r="P29" i="4"/>
  <c r="L38" i="4"/>
  <c r="M38" i="4"/>
  <c r="N38" i="4"/>
  <c r="O38" i="4"/>
  <c r="P38" i="4"/>
  <c r="L67" i="4"/>
  <c r="M67" i="4"/>
  <c r="N67" i="4"/>
  <c r="O67" i="4"/>
  <c r="P67" i="4"/>
  <c r="L69" i="4"/>
  <c r="M69" i="4"/>
  <c r="N69" i="4"/>
  <c r="O69" i="4"/>
  <c r="P69" i="4"/>
  <c r="L75" i="4"/>
  <c r="M75" i="4"/>
  <c r="N75" i="4"/>
  <c r="O75" i="4"/>
  <c r="P75" i="4"/>
  <c r="L73" i="4"/>
  <c r="M73" i="4"/>
  <c r="N73" i="4"/>
  <c r="O73" i="4"/>
  <c r="P73" i="4"/>
  <c r="L74" i="4"/>
  <c r="M74" i="4"/>
  <c r="N74" i="4"/>
  <c r="O74" i="4"/>
  <c r="P74" i="4"/>
  <c r="L84" i="4"/>
  <c r="M84" i="4"/>
  <c r="N84" i="4"/>
  <c r="O84" i="4"/>
  <c r="P84" i="4"/>
  <c r="L110" i="4"/>
  <c r="M110" i="4"/>
  <c r="N110" i="4"/>
  <c r="O110" i="4"/>
  <c r="P110" i="4"/>
  <c r="L130" i="4"/>
  <c r="M130" i="4"/>
  <c r="N130" i="4"/>
  <c r="O130" i="4"/>
  <c r="P130" i="4"/>
  <c r="J29" i="4"/>
  <c r="J38" i="4"/>
  <c r="J67" i="4"/>
  <c r="J69" i="4"/>
  <c r="J75" i="4"/>
  <c r="J73" i="4"/>
  <c r="J74" i="4"/>
  <c r="J84" i="4"/>
  <c r="J110" i="4"/>
  <c r="J130" i="4"/>
  <c r="J27" i="4"/>
  <c r="C5" i="4"/>
  <c r="D5" i="4"/>
  <c r="E5" i="4"/>
  <c r="F5" i="4"/>
  <c r="G5" i="4"/>
  <c r="C13" i="4"/>
  <c r="D13" i="4"/>
  <c r="E13" i="4"/>
  <c r="F13" i="4"/>
  <c r="G13" i="4"/>
  <c r="C22" i="4"/>
  <c r="D22" i="4"/>
  <c r="E22" i="4"/>
  <c r="F22" i="4"/>
  <c r="G22" i="4"/>
  <c r="C47" i="4"/>
  <c r="D47" i="4"/>
  <c r="E47" i="4"/>
  <c r="F47" i="4"/>
  <c r="G47" i="4"/>
  <c r="C52" i="4"/>
  <c r="D52" i="4"/>
  <c r="E52" i="4"/>
  <c r="F52" i="4"/>
  <c r="G52" i="4"/>
  <c r="C79" i="4"/>
  <c r="D79" i="4"/>
  <c r="E79" i="4"/>
  <c r="F79" i="4"/>
  <c r="G79" i="4"/>
  <c r="C82" i="4"/>
  <c r="D82" i="4"/>
  <c r="E82" i="4"/>
  <c r="F82" i="4"/>
  <c r="G82" i="4"/>
  <c r="C85" i="4"/>
  <c r="D85" i="4"/>
  <c r="E85" i="4"/>
  <c r="F85" i="4"/>
  <c r="G85" i="4"/>
  <c r="C99" i="4"/>
  <c r="D99" i="4"/>
  <c r="E99" i="4"/>
  <c r="F99" i="4"/>
  <c r="G99" i="4"/>
  <c r="C105" i="4"/>
  <c r="D105" i="4"/>
  <c r="E105" i="4"/>
  <c r="F105" i="4"/>
  <c r="G105" i="4"/>
  <c r="C135" i="4"/>
  <c r="D135" i="4"/>
  <c r="E135" i="4"/>
  <c r="F135" i="4"/>
  <c r="G135" i="4"/>
  <c r="A13" i="4"/>
  <c r="A22" i="4"/>
  <c r="A47" i="4"/>
  <c r="A52" i="4"/>
  <c r="A79" i="4"/>
  <c r="A82" i="4"/>
  <c r="A85" i="4"/>
  <c r="A99" i="4"/>
  <c r="A105" i="4"/>
  <c r="A135" i="4"/>
  <c r="A5" i="4"/>
  <c r="L7" i="5"/>
  <c r="L35" i="5"/>
  <c r="L45" i="5"/>
  <c r="L69" i="5"/>
  <c r="L70" i="5"/>
  <c r="L81" i="5"/>
  <c r="L93" i="5"/>
  <c r="L2" i="5"/>
  <c r="J7" i="5"/>
  <c r="J35" i="5"/>
  <c r="J45" i="5"/>
  <c r="J69" i="5"/>
  <c r="J70" i="5"/>
  <c r="J81" i="5"/>
  <c r="J93" i="5"/>
  <c r="J2" i="5"/>
  <c r="C22" i="5"/>
  <c r="D22" i="5"/>
  <c r="E22" i="5"/>
  <c r="F22" i="5"/>
  <c r="G22" i="5"/>
  <c r="C35" i="5"/>
  <c r="D35" i="5"/>
  <c r="E35" i="5"/>
  <c r="F35" i="5"/>
  <c r="G35" i="5"/>
  <c r="C31" i="5"/>
  <c r="D31" i="5"/>
  <c r="E31" i="5"/>
  <c r="F31" i="5"/>
  <c r="G31" i="5"/>
  <c r="C77" i="5"/>
  <c r="D77" i="5"/>
  <c r="E77" i="5"/>
  <c r="F77" i="5"/>
  <c r="G77" i="5"/>
  <c r="C76" i="5"/>
  <c r="D76" i="5"/>
  <c r="E76" i="5"/>
  <c r="F76" i="5"/>
  <c r="G76" i="5"/>
  <c r="C82" i="5"/>
  <c r="D82" i="5"/>
  <c r="E82" i="5"/>
  <c r="F82" i="5"/>
  <c r="G82" i="5"/>
  <c r="C79" i="5"/>
  <c r="D79" i="5"/>
  <c r="E79" i="5"/>
  <c r="F79" i="5"/>
  <c r="G79" i="5"/>
  <c r="C80" i="5"/>
  <c r="D80" i="5"/>
  <c r="E80" i="5"/>
  <c r="F80" i="5"/>
  <c r="G80" i="5"/>
  <c r="A35" i="5"/>
  <c r="A31" i="5"/>
  <c r="A77" i="5"/>
  <c r="A76" i="5"/>
  <c r="A82" i="5"/>
  <c r="A79" i="5"/>
  <c r="A80" i="5"/>
  <c r="A22" i="5"/>
  <c r="D11" i="6"/>
  <c r="E11" i="6"/>
  <c r="F11" i="6"/>
  <c r="G11" i="6"/>
  <c r="H11" i="6"/>
  <c r="I11" i="6"/>
  <c r="J11" i="6"/>
  <c r="K11" i="6"/>
  <c r="L11" i="6"/>
  <c r="C11" i="6"/>
  <c r="A11" i="6"/>
  <c r="C8" i="7"/>
  <c r="D8" i="7"/>
  <c r="E8" i="7"/>
  <c r="F8" i="7"/>
  <c r="G8" i="7"/>
  <c r="C18" i="7"/>
  <c r="D18" i="7"/>
  <c r="E18" i="7"/>
  <c r="F18" i="7"/>
  <c r="G18" i="7"/>
  <c r="A18" i="7"/>
  <c r="A8" i="7"/>
  <c r="C10" i="9"/>
  <c r="D10" i="9"/>
  <c r="E10" i="9"/>
  <c r="F10" i="9"/>
  <c r="G10" i="9"/>
  <c r="C3" i="9"/>
  <c r="D3" i="9"/>
  <c r="E3" i="9"/>
  <c r="F3" i="9"/>
  <c r="G3" i="9"/>
  <c r="C53" i="9"/>
  <c r="D53" i="9"/>
  <c r="E53" i="9"/>
  <c r="F53" i="9"/>
  <c r="G53" i="9"/>
  <c r="C68" i="9"/>
  <c r="D68" i="9"/>
  <c r="E68" i="9"/>
  <c r="F68" i="9"/>
  <c r="G68" i="9"/>
  <c r="A3" i="9"/>
  <c r="A53" i="9"/>
  <c r="A68" i="9"/>
  <c r="A10" i="9"/>
  <c r="C14" i="8"/>
  <c r="D14" i="8"/>
  <c r="E14" i="8"/>
  <c r="F14" i="8"/>
  <c r="G14" i="8"/>
  <c r="H14" i="8"/>
  <c r="C15" i="8"/>
  <c r="D15" i="8"/>
  <c r="E15" i="8"/>
  <c r="F15" i="8"/>
  <c r="G15" i="8"/>
  <c r="H15" i="8"/>
  <c r="C23" i="8"/>
  <c r="D23" i="8"/>
  <c r="E23" i="8"/>
  <c r="F23" i="8"/>
  <c r="G23" i="8"/>
  <c r="H23" i="8"/>
  <c r="C40" i="8"/>
  <c r="D40" i="8"/>
  <c r="E40" i="8"/>
  <c r="F40" i="8"/>
  <c r="G40" i="8"/>
  <c r="H40" i="8"/>
  <c r="A15" i="8"/>
  <c r="A23" i="8"/>
  <c r="A40" i="8"/>
  <c r="A14" i="8"/>
  <c r="C6" i="8"/>
  <c r="D6" i="8"/>
  <c r="E6" i="8"/>
  <c r="F6" i="8"/>
  <c r="G6" i="8"/>
  <c r="H6" i="8"/>
  <c r="C2" i="8"/>
  <c r="D2" i="8"/>
  <c r="E2" i="8"/>
  <c r="F2" i="8"/>
  <c r="G2" i="8"/>
  <c r="H2" i="8"/>
  <c r="C35" i="8"/>
  <c r="D35" i="8"/>
  <c r="E35" i="8"/>
  <c r="F35" i="8"/>
  <c r="G35" i="8"/>
  <c r="H35" i="8"/>
  <c r="C15" i="3"/>
  <c r="D15" i="3"/>
  <c r="E15" i="3"/>
  <c r="F15" i="3"/>
  <c r="G15" i="3"/>
  <c r="H15" i="3"/>
  <c r="I15" i="3"/>
  <c r="J15" i="3"/>
  <c r="K15" i="3"/>
  <c r="L15" i="3"/>
  <c r="M15" i="3"/>
  <c r="N6" i="3"/>
  <c r="C23" i="3"/>
  <c r="D23" i="3"/>
  <c r="E23" i="3"/>
  <c r="F23" i="3"/>
  <c r="G23" i="3"/>
  <c r="H23" i="3"/>
  <c r="I23" i="3"/>
  <c r="J23" i="3"/>
  <c r="K23" i="3"/>
  <c r="L23" i="3"/>
  <c r="M23" i="3"/>
  <c r="N47" i="3"/>
  <c r="C33" i="3"/>
  <c r="D33" i="3"/>
  <c r="E33" i="3"/>
  <c r="F33" i="3"/>
  <c r="G33" i="3"/>
  <c r="H33" i="3"/>
  <c r="I33" i="3"/>
  <c r="J33" i="3"/>
  <c r="K33" i="3"/>
  <c r="L33" i="3"/>
  <c r="M33" i="3"/>
  <c r="N39" i="3"/>
  <c r="C44" i="3"/>
  <c r="D44" i="3"/>
  <c r="E44" i="3"/>
  <c r="F44" i="3"/>
  <c r="G44" i="3"/>
  <c r="H44" i="3"/>
  <c r="I44" i="3"/>
  <c r="J44" i="3"/>
  <c r="K44" i="3"/>
  <c r="L44" i="3"/>
  <c r="M44" i="3"/>
  <c r="N42" i="3"/>
  <c r="N48" i="3"/>
  <c r="N27" i="3"/>
  <c r="A23" i="3"/>
  <c r="A33" i="3"/>
  <c r="A44" i="3"/>
  <c r="A15" i="3"/>
  <c r="L2" i="4"/>
  <c r="M2" i="4"/>
  <c r="N2" i="4"/>
  <c r="O2" i="4"/>
  <c r="P2" i="4"/>
  <c r="L39" i="4"/>
  <c r="M39" i="4"/>
  <c r="N39" i="4"/>
  <c r="O39" i="4"/>
  <c r="P39" i="4"/>
  <c r="L68" i="4"/>
  <c r="M68" i="4"/>
  <c r="N68" i="4"/>
  <c r="O68" i="4"/>
  <c r="P68" i="4"/>
  <c r="L72" i="4"/>
  <c r="M72" i="4"/>
  <c r="N72" i="4"/>
  <c r="O72" i="4"/>
  <c r="P72" i="4"/>
  <c r="L81" i="4"/>
  <c r="M81" i="4"/>
  <c r="N81" i="4"/>
  <c r="O81" i="4"/>
  <c r="P81" i="4"/>
  <c r="L80" i="4"/>
  <c r="M80" i="4"/>
  <c r="N80" i="4"/>
  <c r="O80" i="4"/>
  <c r="P80" i="4"/>
  <c r="L83" i="4"/>
  <c r="M83" i="4"/>
  <c r="N83" i="4"/>
  <c r="O83" i="4"/>
  <c r="P83" i="4"/>
  <c r="L85" i="4"/>
  <c r="M85" i="4"/>
  <c r="N85" i="4"/>
  <c r="O85" i="4"/>
  <c r="P85" i="4"/>
  <c r="L88" i="4"/>
  <c r="M88" i="4"/>
  <c r="N88" i="4"/>
  <c r="O88" i="4"/>
  <c r="P88" i="4"/>
  <c r="L98" i="4"/>
  <c r="M98" i="4"/>
  <c r="N98" i="4"/>
  <c r="O98" i="4"/>
  <c r="P98" i="4"/>
  <c r="L104" i="4"/>
  <c r="M104" i="4"/>
  <c r="N104" i="4"/>
  <c r="O104" i="4"/>
  <c r="P104" i="4"/>
  <c r="L125" i="4"/>
  <c r="M125" i="4"/>
  <c r="N125" i="4"/>
  <c r="O125" i="4"/>
  <c r="P125" i="4"/>
  <c r="L123" i="4"/>
  <c r="M123" i="4"/>
  <c r="N123" i="4"/>
  <c r="O123" i="4"/>
  <c r="P123" i="4"/>
  <c r="L128" i="4"/>
  <c r="M128" i="4"/>
  <c r="N128" i="4"/>
  <c r="O128" i="4"/>
  <c r="P128" i="4"/>
  <c r="J123" i="4"/>
  <c r="J128" i="4"/>
  <c r="J39" i="4"/>
  <c r="J68" i="4"/>
  <c r="J72" i="4"/>
  <c r="J81" i="4"/>
  <c r="J80" i="4"/>
  <c r="J83" i="4"/>
  <c r="J85" i="4"/>
  <c r="J88" i="4"/>
  <c r="J98" i="4"/>
  <c r="J104" i="4"/>
  <c r="J125" i="4"/>
  <c r="J2" i="4"/>
  <c r="C26" i="4"/>
  <c r="D26" i="4"/>
  <c r="E26" i="4"/>
  <c r="F26" i="4"/>
  <c r="G26" i="4"/>
  <c r="C27" i="4"/>
  <c r="D27" i="4"/>
  <c r="E27" i="4"/>
  <c r="F27" i="4"/>
  <c r="G27" i="4"/>
  <c r="C34" i="4"/>
  <c r="D34" i="4"/>
  <c r="E34" i="4"/>
  <c r="F34" i="4"/>
  <c r="G34" i="4"/>
  <c r="C56" i="4"/>
  <c r="D56" i="4"/>
  <c r="E56" i="4"/>
  <c r="F56" i="4"/>
  <c r="G56" i="4"/>
  <c r="C58" i="4"/>
  <c r="D58" i="4"/>
  <c r="E58" i="4"/>
  <c r="F58" i="4"/>
  <c r="G58" i="4"/>
  <c r="C63" i="4"/>
  <c r="D63" i="4"/>
  <c r="E63" i="4"/>
  <c r="F63" i="4"/>
  <c r="G63" i="4"/>
  <c r="C69" i="4"/>
  <c r="D69" i="4"/>
  <c r="E69" i="4"/>
  <c r="F69" i="4"/>
  <c r="G69" i="4"/>
  <c r="C78" i="4"/>
  <c r="D78" i="4"/>
  <c r="E78" i="4"/>
  <c r="F78" i="4"/>
  <c r="G78" i="4"/>
  <c r="C93" i="4"/>
  <c r="D93" i="4"/>
  <c r="E93" i="4"/>
  <c r="F93" i="4"/>
  <c r="G93" i="4"/>
  <c r="C102" i="4"/>
  <c r="D102" i="4"/>
  <c r="E102" i="4"/>
  <c r="F102" i="4"/>
  <c r="G102" i="4"/>
  <c r="C122" i="4"/>
  <c r="D122" i="4"/>
  <c r="E122" i="4"/>
  <c r="F122" i="4"/>
  <c r="G122" i="4"/>
  <c r="C131" i="4"/>
  <c r="D131" i="4"/>
  <c r="E131" i="4"/>
  <c r="F131" i="4"/>
  <c r="G131" i="4"/>
  <c r="A131" i="4"/>
  <c r="A93" i="4"/>
  <c r="A102" i="4"/>
  <c r="A122" i="4"/>
  <c r="A27" i="4"/>
  <c r="A34" i="4"/>
  <c r="A56" i="4"/>
  <c r="A58" i="4"/>
  <c r="A63" i="4"/>
  <c r="A69" i="4"/>
  <c r="A78" i="4"/>
  <c r="A26" i="4"/>
  <c r="L23" i="5"/>
  <c r="L26" i="5"/>
  <c r="L42" i="5"/>
  <c r="L92" i="5"/>
  <c r="L96" i="5"/>
  <c r="L99" i="5"/>
  <c r="L10" i="5"/>
  <c r="J23" i="5"/>
  <c r="J26" i="5"/>
  <c r="J42" i="5"/>
  <c r="J92" i="5"/>
  <c r="J96" i="5"/>
  <c r="J99" i="5"/>
  <c r="J10" i="5"/>
  <c r="C2" i="5"/>
  <c r="D2" i="5"/>
  <c r="E2" i="5"/>
  <c r="F2" i="5"/>
  <c r="G2" i="5"/>
  <c r="C36" i="5"/>
  <c r="D36" i="5"/>
  <c r="E36" i="5"/>
  <c r="F36" i="5"/>
  <c r="G36" i="5"/>
  <c r="C57" i="5"/>
  <c r="D57" i="5"/>
  <c r="E57" i="5"/>
  <c r="F57" i="5"/>
  <c r="G57" i="5"/>
  <c r="C62" i="5"/>
  <c r="D62" i="5"/>
  <c r="E62" i="5"/>
  <c r="F62" i="5"/>
  <c r="G62" i="5"/>
  <c r="C58" i="5"/>
  <c r="D58" i="5"/>
  <c r="E58" i="5"/>
  <c r="F58" i="5"/>
  <c r="G58" i="5"/>
  <c r="C71" i="5"/>
  <c r="D71" i="5"/>
  <c r="E71" i="5"/>
  <c r="F71" i="5"/>
  <c r="G71" i="5"/>
  <c r="C69" i="5"/>
  <c r="D69" i="5"/>
  <c r="E69" i="5"/>
  <c r="F69" i="5"/>
  <c r="G69" i="5"/>
  <c r="C86" i="5"/>
  <c r="D86" i="5"/>
  <c r="E86" i="5"/>
  <c r="F86" i="5"/>
  <c r="G86" i="5"/>
  <c r="C65" i="5"/>
  <c r="D65" i="5"/>
  <c r="E65" i="5"/>
  <c r="F65" i="5"/>
  <c r="G65" i="5"/>
  <c r="A36" i="5"/>
  <c r="A57" i="5"/>
  <c r="A62" i="5"/>
  <c r="A58" i="5"/>
  <c r="A71" i="5"/>
  <c r="A69" i="5"/>
  <c r="A86" i="5"/>
  <c r="A65" i="5"/>
  <c r="A2" i="5"/>
  <c r="D14" i="6"/>
  <c r="E14" i="6"/>
  <c r="F14" i="6"/>
  <c r="G14" i="6"/>
  <c r="H14" i="6"/>
  <c r="I14" i="6"/>
  <c r="J14" i="6"/>
  <c r="K14" i="6"/>
  <c r="L14" i="6"/>
  <c r="C14" i="6"/>
  <c r="A14" i="6"/>
  <c r="D7" i="7"/>
  <c r="E7" i="7"/>
  <c r="F7" i="7"/>
  <c r="G7" i="7"/>
  <c r="C7" i="7"/>
  <c r="A7" i="7"/>
  <c r="C13" i="9"/>
  <c r="D13" i="9"/>
  <c r="E13" i="9"/>
  <c r="F13" i="9"/>
  <c r="G13" i="9"/>
  <c r="C23" i="9"/>
  <c r="D23" i="9"/>
  <c r="E23" i="9"/>
  <c r="F23" i="9"/>
  <c r="G23" i="9"/>
  <c r="C28" i="9"/>
  <c r="D28" i="9"/>
  <c r="E28" i="9"/>
  <c r="F28" i="9"/>
  <c r="G28" i="9"/>
  <c r="C35" i="9"/>
  <c r="D35" i="9"/>
  <c r="E35" i="9"/>
  <c r="F35" i="9"/>
  <c r="G35" i="9"/>
  <c r="C38" i="9"/>
  <c r="D38" i="9"/>
  <c r="E38" i="9"/>
  <c r="F38" i="9"/>
  <c r="G38" i="9"/>
  <c r="C73" i="9"/>
  <c r="D73" i="9"/>
  <c r="E73" i="9"/>
  <c r="F73" i="9"/>
  <c r="G73" i="9"/>
  <c r="C67" i="9"/>
  <c r="D67" i="9"/>
  <c r="E67" i="9"/>
  <c r="F67" i="9"/>
  <c r="G67" i="9"/>
  <c r="C74" i="9"/>
  <c r="D74" i="9"/>
  <c r="E74" i="9"/>
  <c r="F74" i="9"/>
  <c r="G74" i="9"/>
  <c r="A23" i="9"/>
  <c r="A28" i="9"/>
  <c r="A35" i="9"/>
  <c r="A38" i="9"/>
  <c r="A73" i="9"/>
  <c r="A67" i="9"/>
  <c r="A74" i="9"/>
  <c r="A13" i="9"/>
  <c r="A2" i="8"/>
  <c r="A35" i="8"/>
  <c r="A6" i="8"/>
  <c r="C11" i="3"/>
  <c r="D11" i="3"/>
  <c r="E11" i="3"/>
  <c r="F11" i="3"/>
  <c r="G11" i="3"/>
  <c r="H11" i="3"/>
  <c r="I11" i="3"/>
  <c r="J11" i="3"/>
  <c r="K11" i="3"/>
  <c r="L11" i="3"/>
  <c r="M11" i="3"/>
  <c r="N16" i="3"/>
  <c r="C21" i="3"/>
  <c r="D21" i="3"/>
  <c r="E21" i="3"/>
  <c r="F21" i="3"/>
  <c r="G21" i="3"/>
  <c r="H21" i="3"/>
  <c r="I21" i="3"/>
  <c r="J21" i="3"/>
  <c r="K21" i="3"/>
  <c r="L21" i="3"/>
  <c r="M21" i="3"/>
  <c r="N21" i="3"/>
  <c r="C34" i="3"/>
  <c r="D34" i="3"/>
  <c r="E34" i="3"/>
  <c r="F34" i="3"/>
  <c r="G34" i="3"/>
  <c r="H34" i="3"/>
  <c r="I34" i="3"/>
  <c r="J34" i="3"/>
  <c r="K34" i="3"/>
  <c r="L34" i="3"/>
  <c r="M34" i="3"/>
  <c r="N41" i="3"/>
  <c r="A21" i="3"/>
  <c r="A34" i="3"/>
  <c r="A11" i="3"/>
  <c r="L14" i="4"/>
  <c r="M14" i="4"/>
  <c r="N14" i="4"/>
  <c r="O14" i="4"/>
  <c r="P14" i="4"/>
  <c r="L15" i="4"/>
  <c r="M15" i="4"/>
  <c r="N15" i="4"/>
  <c r="O15" i="4"/>
  <c r="P15" i="4"/>
  <c r="L37" i="4"/>
  <c r="M37" i="4"/>
  <c r="N37" i="4"/>
  <c r="O37" i="4"/>
  <c r="P37" i="4"/>
  <c r="L51" i="4"/>
  <c r="M51" i="4"/>
  <c r="N51" i="4"/>
  <c r="O51" i="4"/>
  <c r="P51" i="4"/>
  <c r="L52" i="4"/>
  <c r="M52" i="4"/>
  <c r="N52" i="4"/>
  <c r="O52" i="4"/>
  <c r="P52" i="4"/>
  <c r="L53" i="4"/>
  <c r="M53" i="4"/>
  <c r="N53" i="4"/>
  <c r="O53" i="4"/>
  <c r="P53" i="4"/>
  <c r="L99" i="4"/>
  <c r="M99" i="4"/>
  <c r="N99" i="4"/>
  <c r="O99" i="4"/>
  <c r="P99" i="4"/>
  <c r="L101" i="4"/>
  <c r="M101" i="4"/>
  <c r="N101" i="4"/>
  <c r="O101" i="4"/>
  <c r="P101" i="4"/>
  <c r="L105" i="4"/>
  <c r="M105" i="4"/>
  <c r="N105" i="4"/>
  <c r="O105" i="4"/>
  <c r="P105" i="4"/>
  <c r="J15" i="4"/>
  <c r="J37" i="4"/>
  <c r="J51" i="4"/>
  <c r="J52" i="4"/>
  <c r="J53" i="4"/>
  <c r="J99" i="4"/>
  <c r="J101" i="4"/>
  <c r="J105" i="4"/>
  <c r="J14" i="4"/>
  <c r="C8" i="4"/>
  <c r="D8" i="4"/>
  <c r="E8" i="4"/>
  <c r="F8" i="4"/>
  <c r="G8" i="4"/>
  <c r="C16" i="4"/>
  <c r="D16" i="4"/>
  <c r="E16" i="4"/>
  <c r="F16" i="4"/>
  <c r="G16" i="4"/>
  <c r="C45" i="4"/>
  <c r="D45" i="4"/>
  <c r="E45" i="4"/>
  <c r="F45" i="4"/>
  <c r="G45" i="4"/>
  <c r="C49" i="4"/>
  <c r="D49" i="4"/>
  <c r="E49" i="4"/>
  <c r="F49" i="4"/>
  <c r="G49" i="4"/>
  <c r="C50" i="4"/>
  <c r="D50" i="4"/>
  <c r="E50" i="4"/>
  <c r="F50" i="4"/>
  <c r="G50" i="4"/>
  <c r="C73" i="4"/>
  <c r="D73" i="4"/>
  <c r="E73" i="4"/>
  <c r="F73" i="4"/>
  <c r="G73" i="4"/>
  <c r="C111" i="4"/>
  <c r="D111" i="4"/>
  <c r="E111" i="4"/>
  <c r="F111" i="4"/>
  <c r="G111" i="4"/>
  <c r="C115" i="4"/>
  <c r="D115" i="4"/>
  <c r="E115" i="4"/>
  <c r="F115" i="4"/>
  <c r="G115" i="4"/>
  <c r="C124" i="4"/>
  <c r="D124" i="4"/>
  <c r="E124" i="4"/>
  <c r="F124" i="4"/>
  <c r="G124" i="4"/>
  <c r="A16" i="4"/>
  <c r="A45" i="4"/>
  <c r="A49" i="4"/>
  <c r="A50" i="4"/>
  <c r="A73" i="4"/>
  <c r="A111" i="4"/>
  <c r="A115" i="4"/>
  <c r="A124" i="4"/>
  <c r="A8" i="4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T65" i="1"/>
  <c r="U65" i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T66" i="1"/>
  <c r="U66" i="1"/>
  <c r="U67" i="1"/>
  <c r="V67" i="1"/>
  <c r="V66" i="1"/>
  <c r="V65" i="1"/>
  <c r="V64" i="1"/>
  <c r="V63" i="1"/>
  <c r="V62" i="1"/>
  <c r="V61" i="1"/>
  <c r="V60" i="1"/>
  <c r="V58" i="1"/>
  <c r="V56" i="1"/>
  <c r="V55" i="1"/>
  <c r="V53" i="1"/>
  <c r="V52" i="1"/>
  <c r="V50" i="1"/>
  <c r="V48" i="1"/>
  <c r="V47" i="1"/>
  <c r="V45" i="1"/>
  <c r="V43" i="1"/>
  <c r="V42" i="1"/>
  <c r="V39" i="1"/>
  <c r="V38" i="1"/>
  <c r="V36" i="1"/>
  <c r="V35" i="1"/>
  <c r="V34" i="1"/>
  <c r="V30" i="1"/>
  <c r="V26" i="1"/>
  <c r="V21" i="1"/>
  <c r="V20" i="1"/>
  <c r="V19" i="1"/>
  <c r="V18" i="1"/>
  <c r="V16" i="1"/>
  <c r="V15" i="1"/>
  <c r="V12" i="1"/>
  <c r="V11" i="1"/>
  <c r="V9" i="1"/>
  <c r="V8" i="1"/>
  <c r="V7" i="1"/>
  <c r="V6" i="1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" i="2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7" i="1"/>
  <c r="P6" i="1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" i="2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7" i="1"/>
  <c r="O6" i="1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" i="2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7" i="1"/>
  <c r="N6" i="1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" i="2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7" i="1"/>
  <c r="M6" i="1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" i="2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7" i="1"/>
  <c r="L6" i="1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" i="2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7" i="1"/>
  <c r="K6" i="1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" i="2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7" i="1"/>
  <c r="J6" i="1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" i="2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7" i="1"/>
  <c r="I6" i="1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" i="2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7" i="1"/>
  <c r="H6" i="1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" i="2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7" i="1"/>
  <c r="G6" i="1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" i="2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7" i="1"/>
  <c r="F6" i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" i="2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7" i="1"/>
  <c r="E6" i="1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" i="2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7" i="1"/>
  <c r="D6" i="1"/>
  <c r="S7" i="3"/>
  <c r="V59" i="1"/>
  <c r="T6" i="1"/>
  <c r="U6" i="1"/>
  <c r="T8" i="1"/>
  <c r="U8" i="1"/>
  <c r="T11" i="1"/>
  <c r="U11" i="1"/>
  <c r="Y14" i="1"/>
  <c r="Y12" i="1"/>
  <c r="Y10" i="1"/>
  <c r="Y8" i="1"/>
  <c r="Y6" i="1"/>
  <c r="Y15" i="1"/>
  <c r="Y17" i="1"/>
  <c r="Y9" i="1"/>
  <c r="Y16" i="1"/>
  <c r="Y13" i="1"/>
  <c r="Y18" i="1"/>
  <c r="Y11" i="1"/>
  <c r="Y7" i="1"/>
  <c r="U12" i="10"/>
  <c r="T18" i="1"/>
  <c r="U18" i="1"/>
  <c r="T19" i="1"/>
  <c r="U19" i="1"/>
  <c r="T20" i="1"/>
  <c r="U20" i="1"/>
  <c r="Z14" i="1"/>
  <c r="Z17" i="1"/>
  <c r="Z12" i="1"/>
  <c r="Z9" i="1"/>
  <c r="Z13" i="1"/>
  <c r="Z7" i="1"/>
  <c r="Z18" i="1"/>
  <c r="T26" i="1"/>
  <c r="U26" i="1"/>
  <c r="T27" i="1"/>
  <c r="T28" i="1"/>
  <c r="T30" i="1"/>
  <c r="U30" i="1"/>
  <c r="T34" i="1"/>
  <c r="U34" i="1"/>
  <c r="T35" i="1"/>
  <c r="U35" i="1"/>
  <c r="T36" i="1"/>
  <c r="U36" i="1"/>
  <c r="T39" i="1"/>
  <c r="U39" i="1"/>
  <c r="T42" i="1"/>
  <c r="U42" i="1"/>
  <c r="T45" i="1"/>
  <c r="U45" i="1"/>
  <c r="T48" i="1"/>
  <c r="U48" i="1"/>
  <c r="T52" i="1"/>
  <c r="U52" i="1"/>
  <c r="T53" i="1"/>
  <c r="U53" i="1"/>
  <c r="T55" i="1"/>
  <c r="U55" i="1"/>
  <c r="T56" i="1"/>
  <c r="U56" i="1"/>
  <c r="T58" i="1"/>
  <c r="U58" i="1"/>
  <c r="T59" i="1"/>
  <c r="U59" i="1"/>
  <c r="T60" i="1"/>
  <c r="U60" i="1"/>
  <c r="T61" i="1"/>
  <c r="U61" i="1"/>
  <c r="T62" i="1"/>
  <c r="U62" i="1"/>
  <c r="T63" i="1"/>
  <c r="U63" i="1"/>
  <c r="T64" i="1"/>
  <c r="M6" i="6"/>
  <c r="H61" i="9"/>
  <c r="H2" i="9"/>
  <c r="J23" i="8"/>
  <c r="P46" i="3"/>
  <c r="Z14" i="2"/>
  <c r="M4" i="6"/>
  <c r="H12" i="7"/>
  <c r="H32" i="9"/>
  <c r="H39" i="9"/>
  <c r="I12" i="8"/>
  <c r="J24" i="8"/>
  <c r="P23" i="3"/>
  <c r="D10" i="10"/>
  <c r="E8" i="10"/>
  <c r="K7" i="10"/>
  <c r="K8" i="10"/>
  <c r="L7" i="10"/>
  <c r="L8" i="10"/>
  <c r="O55" i="3"/>
  <c r="O56" i="3"/>
  <c r="G27" i="10"/>
  <c r="Y16" i="2"/>
  <c r="M19" i="10"/>
  <c r="O19" i="10"/>
  <c r="P19" i="10"/>
  <c r="I19" i="10"/>
  <c r="M18" i="6"/>
  <c r="H44" i="9"/>
  <c r="H67" i="9"/>
  <c r="H91" i="9"/>
  <c r="H103" i="9"/>
  <c r="H68" i="9"/>
  <c r="J4" i="8"/>
  <c r="J44" i="8"/>
  <c r="I44" i="8"/>
  <c r="J42" i="8"/>
  <c r="I42" i="8"/>
  <c r="J13" i="8"/>
  <c r="P12" i="3"/>
  <c r="D8" i="10"/>
  <c r="F8" i="10"/>
  <c r="M8" i="10"/>
  <c r="D7" i="10"/>
  <c r="E7" i="10"/>
  <c r="F7" i="10"/>
  <c r="G7" i="10"/>
  <c r="H8" i="10"/>
  <c r="I7" i="10"/>
  <c r="N7" i="10"/>
  <c r="O7" i="10"/>
  <c r="A8" i="10"/>
  <c r="A7" i="10"/>
  <c r="C29" i="10"/>
  <c r="G29" i="10"/>
  <c r="E19" i="10"/>
  <c r="Y11" i="2"/>
  <c r="Z11" i="2"/>
  <c r="P20" i="10"/>
  <c r="M5" i="6"/>
  <c r="H21" i="9"/>
  <c r="H38" i="9"/>
  <c r="H57" i="9"/>
  <c r="J7" i="8"/>
  <c r="I30" i="8"/>
  <c r="P47" i="3"/>
  <c r="O47" i="3"/>
  <c r="O16" i="3"/>
  <c r="E12" i="10"/>
  <c r="G14" i="10"/>
  <c r="J13" i="10"/>
  <c r="N14" i="10"/>
  <c r="O41" i="3"/>
  <c r="O53" i="3"/>
  <c r="Y15" i="2"/>
  <c r="Z15" i="2"/>
  <c r="U13" i="10"/>
  <c r="Q23" i="10"/>
  <c r="M14" i="6"/>
  <c r="H4" i="7"/>
  <c r="H89" i="9"/>
  <c r="H5" i="9"/>
  <c r="H18" i="9"/>
  <c r="H99" i="9"/>
  <c r="J38" i="8"/>
  <c r="J37" i="8"/>
  <c r="J26" i="8"/>
  <c r="I26" i="8"/>
  <c r="O15" i="3"/>
  <c r="P39" i="3"/>
  <c r="F10" i="10"/>
  <c r="C28" i="10"/>
  <c r="C27" i="10"/>
  <c r="Y17" i="2"/>
  <c r="Z17" i="2"/>
  <c r="H9" i="9"/>
  <c r="H30" i="9"/>
  <c r="H4" i="9"/>
  <c r="H94" i="9"/>
  <c r="H64" i="9"/>
  <c r="H40" i="9"/>
  <c r="J39" i="8"/>
  <c r="J2" i="8"/>
  <c r="I54" i="8"/>
  <c r="J43" i="8"/>
  <c r="O8" i="3"/>
  <c r="H16" i="10"/>
  <c r="O25" i="3"/>
  <c r="P37" i="3"/>
  <c r="Y18" i="2"/>
  <c r="Y9" i="2"/>
  <c r="Y13" i="2"/>
  <c r="Y6" i="2"/>
  <c r="Y8" i="2"/>
  <c r="Y7" i="2"/>
  <c r="Y10" i="2"/>
  <c r="Y12" i="2"/>
  <c r="AA17" i="10"/>
  <c r="U64" i="1"/>
  <c r="M20" i="10"/>
  <c r="N19" i="10"/>
  <c r="O20" i="10"/>
  <c r="Q19" i="10"/>
  <c r="I20" i="10"/>
  <c r="M13" i="6"/>
  <c r="H16" i="7"/>
  <c r="H15" i="9"/>
  <c r="H20" i="9"/>
  <c r="H75" i="9"/>
  <c r="I22" i="8"/>
  <c r="J9" i="8"/>
  <c r="J17" i="8"/>
  <c r="J25" i="8"/>
  <c r="J52" i="8"/>
  <c r="J53" i="8"/>
  <c r="P7" i="3"/>
  <c r="D11" i="10"/>
  <c r="F11" i="10"/>
  <c r="M11" i="10"/>
  <c r="D9" i="10"/>
  <c r="F12" i="10"/>
  <c r="L11" i="10"/>
  <c r="P24" i="3"/>
  <c r="O3" i="3"/>
  <c r="P13" i="3"/>
  <c r="D26" i="10"/>
  <c r="F26" i="10"/>
  <c r="C26" i="10"/>
  <c r="A27" i="10"/>
  <c r="G22" i="10"/>
  <c r="O23" i="10"/>
  <c r="H45" i="9"/>
  <c r="H17" i="9"/>
  <c r="H63" i="9"/>
  <c r="J18" i="8"/>
  <c r="I16" i="8"/>
  <c r="I15" i="8"/>
  <c r="J51" i="8"/>
  <c r="G11" i="10"/>
  <c r="G9" i="10"/>
  <c r="N11" i="10"/>
  <c r="N8" i="10"/>
  <c r="O11" i="10"/>
  <c r="P38" i="3"/>
  <c r="O30" i="3"/>
  <c r="P30" i="3"/>
  <c r="A9" i="10"/>
  <c r="Y14" i="2"/>
  <c r="AA7" i="10"/>
  <c r="Z7" i="2"/>
  <c r="H10" i="7"/>
  <c r="H23" i="9"/>
  <c r="H47" i="9"/>
  <c r="H97" i="9"/>
  <c r="H54" i="9"/>
  <c r="I46" i="8"/>
  <c r="J31" i="8"/>
  <c r="J49" i="8"/>
  <c r="J50" i="8"/>
  <c r="O19" i="3"/>
  <c r="D15" i="10"/>
  <c r="I16" i="10"/>
  <c r="J15" i="10"/>
  <c r="P14" i="3"/>
  <c r="P33" i="3"/>
  <c r="P45" i="3"/>
  <c r="O14" i="3"/>
  <c r="D28" i="10"/>
  <c r="D30" i="10"/>
  <c r="F27" i="10"/>
  <c r="Z10" i="2"/>
  <c r="M21" i="10"/>
  <c r="N20" i="10"/>
  <c r="Q21" i="10"/>
  <c r="Q20" i="10"/>
  <c r="M2" i="6"/>
  <c r="H11" i="7"/>
  <c r="H37" i="9"/>
  <c r="H52" i="9"/>
  <c r="H28" i="9"/>
  <c r="H12" i="9"/>
  <c r="H6" i="9"/>
  <c r="H25" i="9"/>
  <c r="H10" i="9"/>
  <c r="H74" i="9"/>
  <c r="H51" i="9"/>
  <c r="H96" i="9"/>
  <c r="I21" i="8"/>
  <c r="J41" i="8"/>
  <c r="J48" i="8"/>
  <c r="C16" i="10"/>
  <c r="D16" i="10"/>
  <c r="E16" i="10"/>
  <c r="G16" i="10"/>
  <c r="K16" i="10"/>
  <c r="L16" i="10"/>
  <c r="O39" i="3"/>
  <c r="P26" i="3"/>
  <c r="P18" i="3"/>
  <c r="P3" i="3"/>
  <c r="P44" i="3"/>
  <c r="O44" i="3"/>
  <c r="AA9" i="10"/>
  <c r="Z8" i="2"/>
  <c r="N22" i="10"/>
  <c r="P22" i="10"/>
  <c r="I22" i="10"/>
  <c r="M3" i="6"/>
  <c r="H8" i="7"/>
  <c r="H76" i="9"/>
  <c r="H49" i="9"/>
  <c r="H53" i="9"/>
  <c r="H82" i="9"/>
  <c r="H33" i="9"/>
  <c r="H77" i="9"/>
  <c r="H46" i="9"/>
  <c r="H69" i="9"/>
  <c r="I20" i="8"/>
  <c r="J36" i="8"/>
  <c r="K9" i="10"/>
  <c r="K10" i="10"/>
  <c r="L10" i="10"/>
  <c r="O9" i="10"/>
  <c r="P49" i="3"/>
  <c r="P9" i="3"/>
  <c r="P50" i="3"/>
  <c r="E30" i="10"/>
  <c r="E29" i="10"/>
  <c r="F19" i="10"/>
  <c r="G19" i="10"/>
  <c r="Z13" i="2"/>
  <c r="Z10" i="1"/>
  <c r="M15" i="6"/>
  <c r="H9" i="7"/>
  <c r="H2" i="7"/>
  <c r="H11" i="9"/>
  <c r="H92" i="9"/>
  <c r="H88" i="9"/>
  <c r="H78" i="9"/>
  <c r="H81" i="9"/>
  <c r="H3" i="9"/>
  <c r="H36" i="9"/>
  <c r="H60" i="9"/>
  <c r="H43" i="9"/>
  <c r="H22" i="9"/>
  <c r="I45" i="8"/>
  <c r="J47" i="8"/>
  <c r="J34" i="8"/>
  <c r="I34" i="8"/>
  <c r="J32" i="8"/>
  <c r="P6" i="3"/>
  <c r="D12" i="10"/>
  <c r="H12" i="10"/>
  <c r="I12" i="10"/>
  <c r="J12" i="10"/>
  <c r="K12" i="10"/>
  <c r="O12" i="10"/>
  <c r="P31" i="3"/>
  <c r="O31" i="3"/>
  <c r="P20" i="3"/>
  <c r="P51" i="3"/>
  <c r="O51" i="3"/>
  <c r="P43" i="3"/>
  <c r="P27" i="3"/>
  <c r="A12" i="10"/>
  <c r="Z12" i="2"/>
  <c r="H5" i="7"/>
  <c r="H42" i="9"/>
  <c r="H50" i="9"/>
  <c r="H8" i="9"/>
  <c r="H87" i="9"/>
  <c r="H13" i="9"/>
  <c r="H72" i="9"/>
  <c r="H79" i="9"/>
  <c r="H71" i="9"/>
  <c r="H16" i="9"/>
  <c r="H86" i="9"/>
  <c r="J12" i="8"/>
  <c r="J28" i="8"/>
  <c r="I3" i="8"/>
  <c r="J11" i="8"/>
  <c r="J27" i="8"/>
  <c r="J8" i="8"/>
  <c r="O11" i="3"/>
  <c r="D13" i="10"/>
  <c r="F13" i="10"/>
  <c r="I13" i="10"/>
  <c r="L15" i="10"/>
  <c r="O13" i="10"/>
  <c r="P17" i="3"/>
  <c r="P5" i="3"/>
  <c r="P32" i="3"/>
  <c r="A23" i="10"/>
  <c r="Z9" i="2"/>
  <c r="L5" i="7"/>
  <c r="K6" i="9"/>
  <c r="L6" i="8"/>
  <c r="Z16" i="2"/>
  <c r="Z19" i="10"/>
  <c r="Z6" i="2"/>
  <c r="Z18" i="2"/>
  <c r="AB8" i="10"/>
  <c r="Z18" i="10"/>
  <c r="Z17" i="10"/>
  <c r="Z16" i="10"/>
  <c r="Z15" i="10"/>
  <c r="Z14" i="10"/>
  <c r="Z13" i="10"/>
  <c r="Z12" i="10"/>
  <c r="Z11" i="10"/>
  <c r="Z10" i="10"/>
  <c r="Z9" i="10"/>
  <c r="Z8" i="10"/>
  <c r="Z7" i="10"/>
  <c r="Z8" i="1"/>
  <c r="AA8" i="1"/>
  <c r="AA17" i="1"/>
  <c r="AA10" i="1"/>
  <c r="AA18" i="1"/>
  <c r="Z16" i="1"/>
  <c r="AA16" i="1"/>
  <c r="AA7" i="1"/>
  <c r="Z15" i="1"/>
  <c r="AA15" i="1"/>
  <c r="AA14" i="1"/>
  <c r="AA9" i="1"/>
  <c r="AA12" i="1"/>
  <c r="AA13" i="1"/>
  <c r="Z6" i="1"/>
  <c r="AA6" i="1"/>
  <c r="Z11" i="1"/>
  <c r="AA11" i="1"/>
  <c r="W13" i="10"/>
  <c r="V18" i="10"/>
  <c r="V8" i="10"/>
  <c r="V11" i="10"/>
  <c r="T19" i="10"/>
  <c r="T18" i="10"/>
  <c r="T17" i="10"/>
  <c r="T16" i="10"/>
  <c r="T15" i="10"/>
  <c r="T14" i="10"/>
  <c r="T13" i="10"/>
  <c r="T12" i="10"/>
  <c r="T11" i="10"/>
  <c r="T10" i="10"/>
  <c r="T9" i="10"/>
  <c r="T8" i="10"/>
  <c r="T7" i="10"/>
  <c r="W3" i="10"/>
  <c r="M30" i="10"/>
  <c r="L30" i="10"/>
  <c r="L29" i="10"/>
  <c r="L28" i="10"/>
  <c r="L27" i="10"/>
  <c r="L26" i="10"/>
  <c r="N23" i="10"/>
  <c r="L23" i="10"/>
  <c r="Q22" i="10"/>
  <c r="O22" i="10"/>
  <c r="L22" i="10"/>
  <c r="L21" i="10"/>
  <c r="L20" i="10"/>
  <c r="L19" i="10"/>
  <c r="F30" i="10"/>
  <c r="B30" i="10"/>
  <c r="B29" i="10"/>
  <c r="F28" i="10"/>
  <c r="B28" i="10"/>
  <c r="B27" i="10"/>
  <c r="G26" i="10"/>
  <c r="B26" i="10"/>
  <c r="C23" i="10"/>
  <c r="B23" i="10"/>
  <c r="B22" i="10"/>
  <c r="E21" i="10"/>
  <c r="B21" i="10"/>
  <c r="B20" i="10"/>
  <c r="A20" i="10"/>
  <c r="C19" i="10"/>
  <c r="B19" i="10"/>
  <c r="B7" i="10"/>
  <c r="H7" i="10"/>
  <c r="J7" i="10"/>
  <c r="B8" i="10"/>
  <c r="J8" i="10"/>
  <c r="B9" i="10"/>
  <c r="I9" i="10"/>
  <c r="L9" i="10"/>
  <c r="B10" i="10"/>
  <c r="B11" i="10"/>
  <c r="B12" i="10"/>
  <c r="B13" i="10"/>
  <c r="B14" i="10"/>
  <c r="B15" i="10"/>
  <c r="H15" i="10"/>
  <c r="B16" i="10"/>
  <c r="M25" i="6"/>
  <c r="P57" i="3"/>
  <c r="M24" i="6"/>
  <c r="M9" i="6"/>
  <c r="M20" i="6"/>
  <c r="M22" i="6"/>
  <c r="M21" i="6"/>
  <c r="H20" i="7"/>
  <c r="H31" i="9"/>
  <c r="P58" i="3"/>
  <c r="B1" i="2"/>
  <c r="J56" i="8"/>
  <c r="J55" i="8"/>
  <c r="J29" i="8"/>
  <c r="J6" i="8"/>
  <c r="J30" i="8"/>
  <c r="V49" i="1"/>
  <c r="V44" i="1"/>
  <c r="V40" i="1"/>
  <c r="V17" i="1"/>
  <c r="J5" i="8"/>
  <c r="J57" i="8"/>
  <c r="I55" i="8"/>
  <c r="M10" i="6"/>
  <c r="H6" i="7"/>
  <c r="H66" i="9"/>
  <c r="H83" i="9"/>
  <c r="H98" i="9"/>
  <c r="H105" i="9"/>
  <c r="I56" i="8"/>
  <c r="I7" i="8"/>
  <c r="H56" i="9"/>
  <c r="O2" i="3"/>
  <c r="H27" i="9"/>
  <c r="M19" i="6"/>
  <c r="P2" i="3"/>
  <c r="H102" i="9"/>
  <c r="H7" i="9"/>
  <c r="M16" i="6"/>
  <c r="V13" i="1"/>
  <c r="V31" i="1"/>
  <c r="I57" i="8"/>
  <c r="H29" i="9"/>
  <c r="H104" i="9"/>
  <c r="H95" i="9"/>
  <c r="H15" i="7"/>
  <c r="P29" i="3"/>
  <c r="M23" i="6"/>
  <c r="P56" i="3"/>
  <c r="O58" i="3"/>
  <c r="M27" i="6"/>
  <c r="M26" i="6"/>
  <c r="O29" i="3"/>
  <c r="P52" i="3"/>
  <c r="P53" i="3"/>
  <c r="P8" i="3"/>
  <c r="O57" i="3"/>
  <c r="O52" i="3"/>
  <c r="J19" i="8"/>
  <c r="J16" i="8"/>
  <c r="P40" i="3"/>
  <c r="I21" i="10"/>
  <c r="I10" i="8"/>
  <c r="O14" i="10"/>
  <c r="F14" i="10"/>
  <c r="N12" i="10"/>
  <c r="G12" i="10"/>
  <c r="G28" i="10"/>
  <c r="G20" i="10"/>
  <c r="D22" i="10"/>
  <c r="C22" i="10"/>
  <c r="A22" i="10"/>
  <c r="F22" i="10"/>
  <c r="I11" i="10"/>
  <c r="O42" i="3"/>
  <c r="G21" i="10"/>
  <c r="I53" i="8"/>
  <c r="G10" i="10"/>
  <c r="L14" i="10"/>
  <c r="A10" i="10"/>
  <c r="H11" i="10"/>
  <c r="I10" i="10"/>
  <c r="E10" i="10"/>
  <c r="A11" i="10"/>
  <c r="I14" i="10"/>
  <c r="H26" i="9"/>
  <c r="M17" i="6"/>
  <c r="H85" i="9"/>
  <c r="H70" i="9"/>
  <c r="M8" i="6"/>
  <c r="H90" i="9"/>
  <c r="M11" i="6"/>
  <c r="H41" i="9"/>
  <c r="H58" i="9"/>
  <c r="H7" i="7"/>
  <c r="M7" i="6"/>
  <c r="H93" i="9"/>
  <c r="H48" i="9"/>
  <c r="P21" i="3"/>
  <c r="P35" i="3"/>
  <c r="H24" i="9"/>
  <c r="M12" i="6"/>
  <c r="G30" i="10"/>
  <c r="D29" i="10"/>
  <c r="A29" i="10"/>
  <c r="D23" i="10"/>
  <c r="F21" i="10"/>
  <c r="AA14" i="10"/>
  <c r="M23" i="10"/>
  <c r="I24" i="8"/>
  <c r="O15" i="10"/>
  <c r="I27" i="10"/>
  <c r="K14" i="10"/>
  <c r="I14" i="8"/>
  <c r="A30" i="10"/>
  <c r="E15" i="10"/>
  <c r="I23" i="10"/>
  <c r="O21" i="10"/>
  <c r="A15" i="10"/>
  <c r="G15" i="10"/>
  <c r="I15" i="10"/>
  <c r="J11" i="10"/>
  <c r="F15" i="10"/>
  <c r="M15" i="10"/>
  <c r="K15" i="10"/>
  <c r="H73" i="9"/>
  <c r="H80" i="9"/>
  <c r="H17" i="7"/>
  <c r="P54" i="3"/>
  <c r="P41" i="3"/>
  <c r="I33" i="8"/>
  <c r="H100" i="9"/>
  <c r="H13" i="7"/>
  <c r="H35" i="9"/>
  <c r="O23" i="3"/>
  <c r="H65" i="9"/>
  <c r="H19" i="7"/>
  <c r="H14" i="7"/>
  <c r="H84" i="9"/>
  <c r="H18" i="7"/>
  <c r="I37" i="8"/>
  <c r="H101" i="9"/>
  <c r="H19" i="9"/>
  <c r="H55" i="9"/>
  <c r="H59" i="9"/>
  <c r="H3" i="7"/>
  <c r="E28" i="10"/>
  <c r="A28" i="10"/>
  <c r="C30" i="10"/>
  <c r="F29" i="10"/>
  <c r="J33" i="8"/>
  <c r="O26" i="3"/>
  <c r="I28" i="10"/>
  <c r="O54" i="3"/>
  <c r="F23" i="10"/>
  <c r="J22" i="8"/>
  <c r="M26" i="10"/>
  <c r="I30" i="10"/>
  <c r="I26" i="10"/>
  <c r="I29" i="10"/>
  <c r="P23" i="10"/>
  <c r="P21" i="10"/>
  <c r="M22" i="10"/>
  <c r="N21" i="10"/>
  <c r="F16" i="10"/>
  <c r="H13" i="10"/>
  <c r="N16" i="10"/>
  <c r="A13" i="10"/>
  <c r="N9" i="10"/>
  <c r="H9" i="10"/>
  <c r="O28" i="3"/>
  <c r="N13" i="10"/>
  <c r="L13" i="10"/>
  <c r="G13" i="10"/>
  <c r="K13" i="10"/>
  <c r="E9" i="10"/>
  <c r="E23" i="10"/>
  <c r="AA19" i="10"/>
  <c r="I25" i="8"/>
  <c r="O27" i="3"/>
  <c r="O34" i="3"/>
  <c r="I19" i="8"/>
  <c r="P4" i="3"/>
  <c r="P42" i="3"/>
  <c r="I32" i="8"/>
  <c r="E27" i="10"/>
  <c r="I17" i="8"/>
  <c r="C10" i="10"/>
  <c r="J15" i="8"/>
  <c r="I9" i="8"/>
  <c r="I40" i="8"/>
  <c r="N10" i="10"/>
  <c r="E20" i="10"/>
  <c r="I8" i="8"/>
  <c r="T43" i="1"/>
  <c r="U43" i="1"/>
  <c r="U44" i="1"/>
  <c r="E14" i="10"/>
  <c r="O9" i="3"/>
  <c r="J14" i="10"/>
  <c r="F20" i="10"/>
  <c r="D20" i="10"/>
  <c r="D21" i="10"/>
  <c r="C21" i="10"/>
  <c r="A26" i="10"/>
  <c r="D27" i="10"/>
  <c r="E26" i="10"/>
  <c r="T7" i="1"/>
  <c r="U7" i="1"/>
  <c r="O13" i="3"/>
  <c r="I38" i="8"/>
  <c r="T15" i="1"/>
  <c r="U15" i="1"/>
  <c r="T50" i="1"/>
  <c r="U50" i="1"/>
  <c r="T16" i="1"/>
  <c r="U16" i="1"/>
  <c r="U17" i="1"/>
  <c r="T47" i="1"/>
  <c r="U47" i="1"/>
  <c r="P25" i="3"/>
  <c r="J46" i="8"/>
  <c r="I41" i="8"/>
  <c r="O38" i="3"/>
  <c r="I27" i="8"/>
  <c r="T38" i="1"/>
  <c r="U38" i="1"/>
  <c r="T9" i="1"/>
  <c r="U9" i="1"/>
  <c r="O32" i="3"/>
  <c r="L12" i="10"/>
  <c r="M29" i="10"/>
  <c r="I39" i="8"/>
  <c r="I51" i="8"/>
  <c r="D14" i="10"/>
  <c r="M14" i="10"/>
  <c r="E11" i="10"/>
  <c r="I8" i="10"/>
  <c r="J16" i="10"/>
  <c r="K11" i="10"/>
  <c r="F9" i="10"/>
  <c r="M9" i="10"/>
  <c r="O16" i="10"/>
  <c r="O8" i="10"/>
  <c r="A14" i="10"/>
  <c r="O10" i="10"/>
  <c r="H10" i="10"/>
  <c r="G8" i="10"/>
  <c r="I35" i="8"/>
  <c r="D19" i="10"/>
  <c r="A19" i="10"/>
  <c r="E22" i="10"/>
  <c r="AA13" i="10"/>
  <c r="AB12" i="10"/>
  <c r="U7" i="10"/>
  <c r="AB16" i="10"/>
  <c r="V13" i="10"/>
  <c r="T21" i="1"/>
  <c r="U21" i="1"/>
  <c r="P36" i="3"/>
  <c r="J35" i="8"/>
  <c r="I5" i="8"/>
  <c r="C11" i="10"/>
  <c r="C9" i="10"/>
  <c r="C13" i="10"/>
  <c r="J40" i="8"/>
  <c r="P16" i="3"/>
  <c r="P48" i="3"/>
  <c r="P34" i="3"/>
  <c r="J54" i="8"/>
  <c r="I11" i="8"/>
  <c r="U18" i="10"/>
  <c r="P28" i="3"/>
  <c r="U17" i="10"/>
  <c r="U19" i="10"/>
  <c r="U14" i="10"/>
  <c r="M27" i="10"/>
  <c r="M28" i="10"/>
  <c r="H34" i="9"/>
  <c r="J10" i="8"/>
  <c r="I13" i="8"/>
  <c r="J45" i="8"/>
  <c r="I31" i="8"/>
  <c r="I36" i="8"/>
  <c r="J20" i="8"/>
  <c r="I48" i="8"/>
  <c r="I50" i="8"/>
  <c r="I29" i="8"/>
  <c r="J3" i="8"/>
  <c r="M13" i="10"/>
  <c r="C14" i="10"/>
  <c r="M16" i="10"/>
  <c r="P55" i="3"/>
  <c r="O7" i="3"/>
  <c r="N15" i="10"/>
  <c r="A16" i="10"/>
  <c r="O36" i="3"/>
  <c r="O4" i="3"/>
  <c r="O24" i="3"/>
  <c r="C15" i="10"/>
  <c r="O12" i="3"/>
  <c r="P22" i="3"/>
  <c r="C8" i="10"/>
  <c r="O48" i="3"/>
  <c r="H14" i="10"/>
  <c r="M10" i="10"/>
  <c r="J9" i="10"/>
  <c r="J10" i="10"/>
  <c r="O22" i="3"/>
  <c r="O17" i="3"/>
  <c r="P10" i="3"/>
  <c r="O49" i="3"/>
  <c r="O40" i="3"/>
  <c r="O21" i="3"/>
  <c r="O37" i="3"/>
  <c r="O10" i="3"/>
  <c r="O20" i="3"/>
  <c r="O50" i="3"/>
  <c r="E13" i="10"/>
  <c r="O35" i="3"/>
  <c r="P19" i="3"/>
  <c r="C7" i="10"/>
  <c r="H62" i="9"/>
  <c r="H14" i="9"/>
  <c r="A21" i="10"/>
  <c r="C20" i="10"/>
  <c r="G23" i="10"/>
  <c r="AA17" i="2"/>
  <c r="AB17" i="2"/>
  <c r="AB11" i="10"/>
  <c r="AA7" i="2"/>
  <c r="AA6" i="2"/>
  <c r="AA18" i="2"/>
  <c r="AA15" i="2"/>
  <c r="AA14" i="2"/>
  <c r="AA13" i="2"/>
  <c r="AA16" i="2"/>
  <c r="AA10" i="2"/>
  <c r="AA12" i="2"/>
  <c r="AA9" i="2"/>
  <c r="AA8" i="2"/>
  <c r="AC7" i="10"/>
  <c r="AA18" i="10"/>
  <c r="AA10" i="10"/>
  <c r="AA15" i="10"/>
  <c r="U10" i="10"/>
  <c r="U16" i="10"/>
  <c r="V16" i="10"/>
  <c r="U15" i="10"/>
  <c r="V7" i="10"/>
  <c r="AB6" i="1"/>
  <c r="V9" i="10"/>
  <c r="U8" i="10"/>
  <c r="V12" i="10"/>
  <c r="U11" i="10"/>
  <c r="AB10" i="1"/>
  <c r="AB8" i="1"/>
  <c r="AB17" i="1"/>
  <c r="AB18" i="1"/>
  <c r="AB16" i="1"/>
  <c r="AB7" i="1"/>
  <c r="AB15" i="1"/>
  <c r="AB14" i="1"/>
  <c r="AB9" i="1"/>
  <c r="AB12" i="1"/>
  <c r="AB13" i="1"/>
  <c r="AB11" i="1"/>
  <c r="X13" i="10"/>
  <c r="V10" i="10"/>
  <c r="U9" i="10"/>
  <c r="AB10" i="10"/>
  <c r="AA8" i="10"/>
  <c r="M12" i="10"/>
  <c r="AB15" i="10"/>
  <c r="M7" i="10"/>
  <c r="U23" i="1"/>
  <c r="U22" i="1"/>
  <c r="AA16" i="10"/>
  <c r="AA11" i="2"/>
  <c r="AA12" i="10"/>
  <c r="V14" i="10"/>
  <c r="W17" i="10"/>
  <c r="X17" i="10"/>
  <c r="AB7" i="2"/>
  <c r="AB6" i="2"/>
  <c r="AB18" i="2"/>
  <c r="AB15" i="2"/>
  <c r="AB14" i="2"/>
  <c r="AB13" i="2"/>
  <c r="AB16" i="2"/>
  <c r="AB10" i="2"/>
  <c r="AB12" i="2"/>
  <c r="AB9" i="2"/>
  <c r="AB8" i="2"/>
  <c r="AD7" i="10"/>
  <c r="U49" i="1"/>
  <c r="U40" i="1"/>
  <c r="U31" i="1"/>
  <c r="V15" i="10"/>
  <c r="W19" i="10"/>
  <c r="AC19" i="10"/>
  <c r="AB18" i="10"/>
  <c r="AB14" i="10"/>
  <c r="AB13" i="10"/>
  <c r="AB9" i="10"/>
  <c r="AA11" i="10"/>
  <c r="AB17" i="10"/>
  <c r="W18" i="10"/>
  <c r="I47" i="8"/>
  <c r="I6" i="8"/>
  <c r="W11" i="10"/>
  <c r="J21" i="8"/>
  <c r="P15" i="3"/>
  <c r="W7" i="10"/>
  <c r="I4" i="8"/>
  <c r="O43" i="3"/>
  <c r="I52" i="8"/>
  <c r="V17" i="10"/>
  <c r="I43" i="8"/>
  <c r="AB19" i="10"/>
  <c r="O5" i="3"/>
  <c r="O33" i="3"/>
  <c r="J14" i="8"/>
  <c r="O6" i="3"/>
  <c r="I28" i="8"/>
  <c r="T12" i="1"/>
  <c r="U12" i="1"/>
  <c r="U13" i="1"/>
  <c r="P11" i="3"/>
  <c r="O18" i="3"/>
  <c r="AB7" i="10"/>
  <c r="O45" i="3"/>
  <c r="O46" i="3"/>
  <c r="I49" i="8"/>
  <c r="I18" i="8"/>
  <c r="I23" i="8"/>
  <c r="V19" i="10"/>
  <c r="C12" i="10"/>
  <c r="I2" i="8"/>
  <c r="AC17" i="10"/>
  <c r="X7" i="10"/>
  <c r="X19" i="10"/>
  <c r="AC16" i="10"/>
  <c r="AB11" i="2"/>
  <c r="AD17" i="10"/>
  <c r="AC8" i="10"/>
  <c r="X16" i="10"/>
  <c r="W16" i="10"/>
  <c r="AD13" i="10"/>
  <c r="AC13" i="10"/>
  <c r="AC10" i="10"/>
  <c r="AD10" i="10"/>
  <c r="X15" i="10"/>
  <c r="W15" i="10"/>
  <c r="W9" i="10"/>
  <c r="X9" i="10"/>
  <c r="AC14" i="10"/>
  <c r="AC9" i="10"/>
  <c r="W8" i="10"/>
  <c r="AC11" i="10"/>
  <c r="W14" i="10"/>
  <c r="AC15" i="10"/>
  <c r="AD15" i="10"/>
  <c r="W12" i="10"/>
  <c r="X12" i="10"/>
  <c r="AC18" i="10"/>
  <c r="AD18" i="10"/>
  <c r="AC12" i="10"/>
  <c r="AD12" i="10"/>
  <c r="W10" i="10"/>
  <c r="AD8" i="10"/>
  <c r="AD16" i="10"/>
  <c r="AD19" i="10"/>
  <c r="AD11" i="10"/>
  <c r="AD9" i="10"/>
  <c r="AD14" i="10"/>
  <c r="X10" i="10"/>
  <c r="X14" i="10"/>
  <c r="X18" i="10"/>
  <c r="X11" i="10"/>
  <c r="X8" i="10"/>
</calcChain>
</file>

<file path=xl/sharedStrings.xml><?xml version="1.0" encoding="utf-8"?>
<sst xmlns="http://schemas.openxmlformats.org/spreadsheetml/2006/main" count="1016" uniqueCount="149">
  <si>
    <t>Games Played</t>
  </si>
  <si>
    <t>Offensive Stats:</t>
  </si>
  <si>
    <t xml:space="preserve">  </t>
  </si>
  <si>
    <t>First Downs</t>
  </si>
  <si>
    <t>Rushes</t>
  </si>
  <si>
    <t xml:space="preserve"> Yards Gained (Net)</t>
  </si>
  <si>
    <t xml:space="preserve"> Average Gain</t>
  </si>
  <si>
    <t>Passes Attempted</t>
  </si>
  <si>
    <t xml:space="preserve"> Completed</t>
  </si>
  <si>
    <t xml:space="preserve"> Percent Completed</t>
  </si>
  <si>
    <t xml:space="preserve"> Total Yards Gained</t>
  </si>
  <si>
    <t xml:space="preserve"> Passer Tackled</t>
  </si>
  <si>
    <t xml:space="preserve">    Yards Lost</t>
  </si>
  <si>
    <t xml:space="preserve"> Net Yards Gained</t>
  </si>
  <si>
    <t xml:space="preserve"> Yards Gained (Net) Per Pass Play</t>
  </si>
  <si>
    <t xml:space="preserve"> Yards Gained Per Completion</t>
  </si>
  <si>
    <t>Net Yards Gained</t>
  </si>
  <si>
    <t xml:space="preserve"> Rushing and Passing</t>
  </si>
  <si>
    <t xml:space="preserve"> Percent Total Yards - Rushing</t>
  </si>
  <si>
    <t xml:space="preserve"> Percent Total Yards - Passing</t>
  </si>
  <si>
    <t>Ball Control Plays</t>
  </si>
  <si>
    <t xml:space="preserve"> Average Gain (Net)</t>
  </si>
  <si>
    <t>Interceptions</t>
  </si>
  <si>
    <t xml:space="preserve"> Had Intercepted</t>
  </si>
  <si>
    <t xml:space="preserve"> Yards Opponents Returned</t>
  </si>
  <si>
    <t xml:space="preserve"> Returned by Opponents for TD</t>
  </si>
  <si>
    <t>Punts</t>
  </si>
  <si>
    <t xml:space="preserve">  Yards Punted</t>
  </si>
  <si>
    <t xml:space="preserve">  Average Yards Per Punt</t>
  </si>
  <si>
    <t>Punt Returns</t>
  </si>
  <si>
    <t xml:space="preserve"> Yards Returned</t>
  </si>
  <si>
    <t xml:space="preserve"> Average Yards Per Return</t>
  </si>
  <si>
    <t xml:space="preserve"> Returned for TD</t>
  </si>
  <si>
    <t>Kickoff Returns</t>
  </si>
  <si>
    <t>Penalties</t>
  </si>
  <si>
    <t xml:space="preserve"> Yards Penalized</t>
  </si>
  <si>
    <t>Fumbles</t>
  </si>
  <si>
    <t>Total Points Scored</t>
  </si>
  <si>
    <t xml:space="preserve"> Touchdowns (Total)</t>
  </si>
  <si>
    <t xml:space="preserve"> Touchdowns Rushing</t>
  </si>
  <si>
    <t xml:space="preserve"> Touchdowns Passing</t>
  </si>
  <si>
    <t xml:space="preserve"> TD's on Returns and Recoveries</t>
  </si>
  <si>
    <t xml:space="preserve"> *Extra Points</t>
  </si>
  <si>
    <t xml:space="preserve"> Safeties</t>
  </si>
  <si>
    <t xml:space="preserve"> Field Goals</t>
  </si>
  <si>
    <t xml:space="preserve"> Field Goal Attempts</t>
  </si>
  <si>
    <t xml:space="preserve"> Percent Successful</t>
  </si>
  <si>
    <t>Avg.</t>
  </si>
  <si>
    <t>Passing:</t>
  </si>
  <si>
    <t>Att</t>
  </si>
  <si>
    <t>Com</t>
  </si>
  <si>
    <t>Gained</t>
  </si>
  <si>
    <t>TD</t>
  </si>
  <si>
    <t>Long</t>
  </si>
  <si>
    <t>Int</t>
  </si>
  <si>
    <t>Gain</t>
  </si>
  <si>
    <t>Rating</t>
  </si>
  <si>
    <t>Defensive Stats:</t>
  </si>
  <si>
    <t>Rushing:</t>
  </si>
  <si>
    <t>Yards</t>
  </si>
  <si>
    <t>Receiving:</t>
  </si>
  <si>
    <t>Rec</t>
  </si>
  <si>
    <t>Interceptions:</t>
  </si>
  <si>
    <t>No.</t>
  </si>
  <si>
    <t>Kicking:</t>
  </si>
  <si>
    <t>KO</t>
  </si>
  <si>
    <t>TB</t>
  </si>
  <si>
    <t>XPA</t>
  </si>
  <si>
    <t>XPM</t>
  </si>
  <si>
    <t>FGA</t>
  </si>
  <si>
    <t>FGM</t>
  </si>
  <si>
    <t>Punting:</t>
  </si>
  <si>
    <t>Yrds</t>
  </si>
  <si>
    <t>Blk</t>
  </si>
  <si>
    <t>Punt Returns:</t>
  </si>
  <si>
    <t>FC</t>
  </si>
  <si>
    <t>Kickoff Returns:</t>
  </si>
  <si>
    <t>Sacks:</t>
  </si>
  <si>
    <t>Replay</t>
  </si>
  <si>
    <t>Actual</t>
  </si>
  <si>
    <t>Points</t>
  </si>
  <si>
    <t>Lost</t>
  </si>
  <si>
    <t xml:space="preserve">    Rushing</t>
  </si>
  <si>
    <t xml:space="preserve">    Passing</t>
  </si>
  <si>
    <t xml:space="preserve">    Penalty</t>
  </si>
  <si>
    <t>Sacks</t>
  </si>
  <si>
    <t>FG%</t>
  </si>
  <si>
    <t>XP%</t>
  </si>
  <si>
    <t>Team</t>
  </si>
  <si>
    <t>Com%</t>
  </si>
  <si>
    <t>TD%</t>
  </si>
  <si>
    <t>Int%</t>
  </si>
  <si>
    <t>AVERAGE GAMES PLAYED</t>
  </si>
  <si>
    <t>Rushing leader based on most yards gained</t>
  </si>
  <si>
    <t>Leader based on receptions</t>
  </si>
  <si>
    <t>Games Played:</t>
  </si>
  <si>
    <t>OFFENSE</t>
  </si>
  <si>
    <t>Rushing</t>
  </si>
  <si>
    <t>Passing</t>
  </si>
  <si>
    <t>Total</t>
  </si>
  <si>
    <t>Average</t>
  </si>
  <si>
    <t>New York</t>
  </si>
  <si>
    <t>DEFENSE</t>
  </si>
  <si>
    <t>Non-Qualifiers</t>
  </si>
  <si>
    <t>Less than 10 attempts</t>
  </si>
  <si>
    <t>Leaders through Week</t>
  </si>
  <si>
    <t>Pct</t>
  </si>
  <si>
    <t xml:space="preserve">Yards </t>
  </si>
  <si>
    <t>Had</t>
  </si>
  <si>
    <t xml:space="preserve">Pct </t>
  </si>
  <si>
    <t xml:space="preserve">     </t>
  </si>
  <si>
    <t>Int.</t>
  </si>
  <si>
    <t>YPC</t>
  </si>
  <si>
    <t>Sks</t>
  </si>
  <si>
    <t xml:space="preserve">Att </t>
  </si>
  <si>
    <t xml:space="preserve">Long </t>
  </si>
  <si>
    <t>Avg</t>
  </si>
  <si>
    <t xml:space="preserve">Total Offense/Defense through Week: </t>
  </si>
  <si>
    <t>Leader based on rating points, minimum of 140 attempts</t>
  </si>
  <si>
    <t>Leader based on average return, minimum 14 returns</t>
  </si>
  <si>
    <t>Leader based on average,minimum 35 punts</t>
  </si>
  <si>
    <t>ATL</t>
  </si>
  <si>
    <t>CHI</t>
  </si>
  <si>
    <t>DAL</t>
  </si>
  <si>
    <t>DET</t>
  </si>
  <si>
    <t>GBP</t>
  </si>
  <si>
    <t>LAR</t>
  </si>
  <si>
    <t>MIN</t>
  </si>
  <si>
    <t>NOS</t>
  </si>
  <si>
    <t>NYG</t>
  </si>
  <si>
    <t>PHI</t>
  </si>
  <si>
    <t>STL</t>
  </si>
  <si>
    <t>SFO</t>
  </si>
  <si>
    <t>WAS</t>
  </si>
  <si>
    <t>Atlanta</t>
  </si>
  <si>
    <t>Chicago</t>
  </si>
  <si>
    <t>Dallas</t>
  </si>
  <si>
    <t>Detroit</t>
  </si>
  <si>
    <t>Green Bay</t>
  </si>
  <si>
    <t>Los Angeles</t>
  </si>
  <si>
    <t>Minnesota</t>
  </si>
  <si>
    <t>New Orleans</t>
  </si>
  <si>
    <t>Philadelphia</t>
  </si>
  <si>
    <t>St. Louis</t>
  </si>
  <si>
    <t>San Francisco</t>
  </si>
  <si>
    <t>Washington</t>
  </si>
  <si>
    <t>1970 NFL Replay - NFC Leaders</t>
  </si>
  <si>
    <t xml:space="preserve">1970 NFL Replay - NFC </t>
  </si>
  <si>
    <t>Leader based on overall percentage, minimum 14 field goals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</si>
</sst>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6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2"/>
      <color rgb="FF000000"/>
      <name val="Lucida Grande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33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medium">
        <color indexed="64"/>
      </bottom>
      <diagonal/>
    </border>
  </borders>
  <cellStyleXfs count="42">
    <xf numFmtId="0" fontId="0" fillId="0" borderId="0"/>
    <xf numFmtId="0" fontId="7" fillId="2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0" fontId="0" fillId="0" borderId="0" xfId="0" quotePrefix="1" applyAlignment="1">
      <alignment horizontal="left"/>
    </xf>
    <xf numFmtId="2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left"/>
    </xf>
    <xf numFmtId="164" fontId="0" fillId="0" borderId="0" xfId="0" applyNumberFormat="1"/>
    <xf numFmtId="164" fontId="3" fillId="0" borderId="0" xfId="0" applyNumberFormat="1" applyFont="1"/>
    <xf numFmtId="0" fontId="4" fillId="0" borderId="0" xfId="0" applyFont="1"/>
    <xf numFmtId="164" fontId="2" fillId="0" borderId="0" xfId="0" applyNumberFormat="1" applyFont="1" applyAlignment="1">
      <alignment horizontal="center"/>
    </xf>
    <xf numFmtId="0" fontId="2" fillId="0" borderId="0" xfId="0" quotePrefix="1" applyFont="1" applyAlignment="1">
      <alignment horizontal="center"/>
    </xf>
    <xf numFmtId="1" fontId="9" fillId="0" borderId="0" xfId="1" applyNumberFormat="1" applyFont="1" applyFill="1" applyAlignment="1" applyProtection="1">
      <alignment horizontal="right"/>
    </xf>
    <xf numFmtId="0" fontId="10" fillId="0" borderId="0" xfId="1" applyFont="1" applyFill="1" applyBorder="1" applyAlignment="1" applyProtection="1">
      <alignment horizontal="left"/>
    </xf>
    <xf numFmtId="0" fontId="10" fillId="0" borderId="0" xfId="1" applyFont="1" applyFill="1" applyBorder="1" applyAlignment="1" applyProtection="1">
      <alignment horizontal="center"/>
    </xf>
    <xf numFmtId="0" fontId="10" fillId="0" borderId="0" xfId="1" applyFont="1" applyFill="1" applyAlignment="1">
      <alignment horizontal="center"/>
    </xf>
    <xf numFmtId="0" fontId="5" fillId="0" borderId="0" xfId="0" applyFont="1"/>
    <xf numFmtId="1" fontId="9" fillId="0" borderId="0" xfId="0" applyNumberFormat="1" applyFont="1" applyAlignment="1">
      <alignment horizontal="righ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1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center"/>
    </xf>
    <xf numFmtId="1" fontId="9" fillId="0" borderId="0" xfId="0" applyNumberFormat="1" applyFont="1"/>
    <xf numFmtId="164" fontId="9" fillId="0" borderId="1" xfId="0" applyNumberFormat="1" applyFont="1" applyBorder="1"/>
    <xf numFmtId="0" fontId="9" fillId="0" borderId="0" xfId="1" applyFont="1" applyFill="1"/>
    <xf numFmtId="1" fontId="2" fillId="0" borderId="0" xfId="0" applyNumberFormat="1" applyFont="1" applyAlignment="1">
      <alignment horizontal="center"/>
    </xf>
    <xf numFmtId="0" fontId="9" fillId="0" borderId="0" xfId="0" applyFont="1"/>
    <xf numFmtId="0" fontId="10" fillId="0" borderId="0" xfId="0" applyFont="1"/>
    <xf numFmtId="0" fontId="6" fillId="6" borderId="0" xfId="0" applyFont="1" applyFill="1"/>
    <xf numFmtId="0" fontId="6" fillId="6" borderId="0" xfId="0" applyFont="1" applyFill="1" applyAlignment="1">
      <alignment horizontal="right"/>
    </xf>
    <xf numFmtId="164" fontId="9" fillId="0" borderId="0" xfId="0" applyNumberFormat="1" applyFont="1"/>
    <xf numFmtId="0" fontId="8" fillId="4" borderId="2" xfId="0" applyFont="1" applyFill="1" applyBorder="1" applyAlignment="1">
      <alignment horizontal="left"/>
    </xf>
    <xf numFmtId="0" fontId="8" fillId="4" borderId="3" xfId="0" applyFont="1" applyFill="1" applyBorder="1"/>
    <xf numFmtId="164" fontId="9" fillId="5" borderId="3" xfId="0" applyNumberFormat="1" applyFont="1" applyFill="1" applyBorder="1"/>
    <xf numFmtId="1" fontId="9" fillId="5" borderId="3" xfId="0" applyNumberFormat="1" applyFont="1" applyFill="1" applyBorder="1"/>
    <xf numFmtId="164" fontId="4" fillId="0" borderId="0" xfId="0" applyNumberFormat="1" applyFont="1"/>
    <xf numFmtId="0" fontId="2" fillId="7" borderId="0" xfId="0" applyFont="1" applyFill="1"/>
    <xf numFmtId="0" fontId="2" fillId="0" borderId="0" xfId="0" applyFont="1" applyAlignment="1">
      <alignment horizontal="left"/>
    </xf>
    <xf numFmtId="3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2" fillId="8" borderId="0" xfId="0" applyFont="1" applyFill="1"/>
    <xf numFmtId="3" fontId="2" fillId="8" borderId="0" xfId="0" applyNumberFormat="1" applyFont="1" applyFill="1" applyAlignment="1">
      <alignment horizontal="center" vertical="center"/>
    </xf>
    <xf numFmtId="164" fontId="2" fillId="8" borderId="0" xfId="0" applyNumberFormat="1" applyFont="1" applyFill="1" applyAlignment="1">
      <alignment horizontal="center" vertical="center"/>
    </xf>
    <xf numFmtId="0" fontId="2" fillId="9" borderId="0" xfId="0" applyFont="1" applyFill="1"/>
    <xf numFmtId="3" fontId="2" fillId="9" borderId="0" xfId="0" applyNumberFormat="1" applyFont="1" applyFill="1" applyAlignment="1">
      <alignment horizontal="center" vertical="center"/>
    </xf>
    <xf numFmtId="164" fontId="2" fillId="9" borderId="0" xfId="0" applyNumberFormat="1" applyFont="1" applyFill="1" applyAlignment="1">
      <alignment horizontal="center" vertical="center"/>
    </xf>
    <xf numFmtId="0" fontId="2" fillId="5" borderId="0" xfId="0" applyFont="1" applyFill="1"/>
    <xf numFmtId="3" fontId="2" fillId="5" borderId="0" xfId="0" applyNumberFormat="1" applyFont="1" applyFill="1" applyAlignment="1">
      <alignment horizontal="center" vertical="center"/>
    </xf>
    <xf numFmtId="164" fontId="2" fillId="5" borderId="0" xfId="0" applyNumberFormat="1" applyFont="1" applyFill="1" applyAlignment="1">
      <alignment horizontal="center" vertical="center"/>
    </xf>
    <xf numFmtId="1" fontId="0" fillId="0" borderId="0" xfId="0" applyNumberFormat="1"/>
    <xf numFmtId="0" fontId="14" fillId="10" borderId="0" xfId="0" applyFont="1" applyFill="1"/>
    <xf numFmtId="0" fontId="14" fillId="10" borderId="0" xfId="0" applyFont="1" applyFill="1" applyAlignment="1">
      <alignment horizontal="center"/>
    </xf>
    <xf numFmtId="164" fontId="14" fillId="10" borderId="0" xfId="0" applyNumberFormat="1" applyFont="1" applyFill="1" applyAlignment="1">
      <alignment horizontal="center"/>
    </xf>
    <xf numFmtId="0" fontId="15" fillId="10" borderId="0" xfId="0" applyFont="1" applyFill="1"/>
    <xf numFmtId="0" fontId="14" fillId="10" borderId="0" xfId="0" quotePrefix="1" applyFont="1" applyFill="1" applyAlignment="1">
      <alignment horizontal="center"/>
    </xf>
    <xf numFmtId="0" fontId="0" fillId="7" borderId="0" xfId="0" applyFill="1"/>
    <xf numFmtId="0" fontId="0" fillId="7" borderId="0" xfId="0" applyFill="1" applyAlignment="1">
      <alignment horizontal="right"/>
    </xf>
    <xf numFmtId="164" fontId="0" fillId="7" borderId="0" xfId="0" applyNumberFormat="1" applyFill="1" applyAlignment="1">
      <alignment horizontal="right"/>
    </xf>
    <xf numFmtId="3" fontId="0" fillId="7" borderId="0" xfId="0" applyNumberFormat="1" applyFill="1" applyAlignment="1">
      <alignment horizontal="right"/>
    </xf>
    <xf numFmtId="1" fontId="0" fillId="7" borderId="0" xfId="0" applyNumberFormat="1" applyFill="1" applyAlignment="1">
      <alignment horizontal="right"/>
    </xf>
    <xf numFmtId="165" fontId="0" fillId="0" borderId="0" xfId="0" applyNumberFormat="1"/>
    <xf numFmtId="0" fontId="0" fillId="0" borderId="4" xfId="0" applyBorder="1"/>
    <xf numFmtId="0" fontId="4" fillId="0" borderId="4" xfId="0" applyFont="1" applyBorder="1"/>
    <xf numFmtId="164" fontId="0" fillId="0" borderId="4" xfId="0" applyNumberFormat="1" applyBorder="1"/>
    <xf numFmtId="0" fontId="0" fillId="0" borderId="0" xfId="0" applyBorder="1"/>
    <xf numFmtId="0" fontId="4" fillId="0" borderId="0" xfId="0" applyFont="1" applyBorder="1"/>
    <xf numFmtId="164" fontId="0" fillId="0" borderId="0" xfId="0" applyNumberFormat="1" applyBorder="1"/>
  </cellXfs>
  <cellStyles count="42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Good" xfId="1" builtinId="26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gif"/><Relationship Id="rId1" Type="http://schemas.openxmlformats.org/officeDocument/2006/relationships/image" Target="../media/image3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71</xdr:row>
      <xdr:rowOff>0</xdr:rowOff>
    </xdr:from>
    <xdr:to>
      <xdr:col>0</xdr:col>
      <xdr:colOff>12700</xdr:colOff>
      <xdr:row>71</xdr:row>
      <xdr:rowOff>12700</xdr:rowOff>
    </xdr:to>
    <xdr:pic>
      <xdr:nvPicPr>
        <xdr:cNvPr id="1388" name="Picture 4" descr=";adid=54808229;sz=1x1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204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2</xdr:col>
      <xdr:colOff>482600</xdr:colOff>
      <xdr:row>72</xdr:row>
      <xdr:rowOff>63500</xdr:rowOff>
    </xdr:to>
    <xdr:pic>
      <xdr:nvPicPr>
        <xdr:cNvPr id="1389" name="Object 5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20400"/>
          <a:ext cx="22860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38100</xdr:colOff>
          <xdr:row>3</xdr:row>
          <xdr:rowOff>114300</xdr:rowOff>
        </xdr:from>
        <xdr:to>
          <xdr:col>30</xdr:col>
          <xdr:colOff>121920</xdr:colOff>
          <xdr:row>8</xdr:row>
          <xdr:rowOff>30480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Total Yards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45720</xdr:colOff>
          <xdr:row>9</xdr:row>
          <xdr:rowOff>7620</xdr:rowOff>
        </xdr:from>
        <xdr:to>
          <xdr:col>30</xdr:col>
          <xdr:colOff>121920</xdr:colOff>
          <xdr:row>13</xdr:row>
          <xdr:rowOff>83820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Rushing Yards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45720</xdr:colOff>
          <xdr:row>14</xdr:row>
          <xdr:rowOff>83820</xdr:rowOff>
        </xdr:from>
        <xdr:to>
          <xdr:col>30</xdr:col>
          <xdr:colOff>152400</xdr:colOff>
          <xdr:row>19</xdr:row>
          <xdr:rowOff>76200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Passing Yards</a:t>
              </a:r>
            </a:p>
          </xdr:txBody>
        </xdr:sp>
        <xdr:clientData fPrintsWithSheet="0"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71120</xdr:colOff>
      <xdr:row>7</xdr:row>
      <xdr:rowOff>50801</xdr:rowOff>
    </xdr:from>
    <xdr:to>
      <xdr:col>24</xdr:col>
      <xdr:colOff>1064895</xdr:colOff>
      <xdr:row>11</xdr:row>
      <xdr:rowOff>135197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6160" y="1188721"/>
          <a:ext cx="1117600" cy="734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327660</xdr:colOff>
      <xdr:row>25</xdr:row>
      <xdr:rowOff>22860</xdr:rowOff>
    </xdr:from>
    <xdr:to>
      <xdr:col>15</xdr:col>
      <xdr:colOff>271780</xdr:colOff>
      <xdr:row>28</xdr:row>
      <xdr:rowOff>81009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4023360"/>
          <a:ext cx="675640" cy="5382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236220</xdr:colOff>
      <xdr:row>13</xdr:row>
      <xdr:rowOff>38100</xdr:rowOff>
    </xdr:from>
    <xdr:to>
      <xdr:col>24</xdr:col>
      <xdr:colOff>911860</xdr:colOff>
      <xdr:row>16</xdr:row>
      <xdr:rowOff>96249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12880" y="2118360"/>
          <a:ext cx="675640" cy="5382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30480</xdr:colOff>
          <xdr:row>4</xdr:row>
          <xdr:rowOff>7620</xdr:rowOff>
        </xdr:from>
        <xdr:to>
          <xdr:col>30</xdr:col>
          <xdr:colOff>68580</xdr:colOff>
          <xdr:row>8</xdr:row>
          <xdr:rowOff>83820</xdr:rowOff>
        </xdr:to>
        <xdr:sp macro="" textlink="">
          <xdr:nvSpPr>
            <xdr:cNvPr id="14337" name="Button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1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Total</a:t>
              </a:r>
            </a:p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Yards</a:t>
              </a:r>
            </a:p>
            <a:p>
              <a:pPr algn="ctr" rtl="0">
                <a:defRPr sz="1000"/>
              </a:pPr>
              <a:endParaRPr lang="en-US" sz="1200" b="0" i="0" u="none" strike="noStrike" baseline="0">
                <a:solidFill>
                  <a:srgbClr val="000000"/>
                </a:solidFill>
                <a:latin typeface="Lucida Grande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30480</xdr:colOff>
          <xdr:row>9</xdr:row>
          <xdr:rowOff>30480</xdr:rowOff>
        </xdr:from>
        <xdr:to>
          <xdr:col>30</xdr:col>
          <xdr:colOff>76200</xdr:colOff>
          <xdr:row>13</xdr:row>
          <xdr:rowOff>121920</xdr:rowOff>
        </xdr:to>
        <xdr:sp macro="" textlink="">
          <xdr:nvSpPr>
            <xdr:cNvPr id="14338" name="Button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1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Rushing Yards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7620</xdr:colOff>
          <xdr:row>14</xdr:row>
          <xdr:rowOff>121920</xdr:rowOff>
        </xdr:from>
        <xdr:to>
          <xdr:col>30</xdr:col>
          <xdr:colOff>114300</xdr:colOff>
          <xdr:row>19</xdr:row>
          <xdr:rowOff>76200</xdr:rowOff>
        </xdr:to>
        <xdr:sp macro="" textlink="">
          <xdr:nvSpPr>
            <xdr:cNvPr id="14339" name="Button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1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Passing</a:t>
              </a:r>
            </a:p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Yards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152400</xdr:colOff>
          <xdr:row>5</xdr:row>
          <xdr:rowOff>45720</xdr:rowOff>
        </xdr:from>
        <xdr:to>
          <xdr:col>19</xdr:col>
          <xdr:colOff>1066800</xdr:colOff>
          <xdr:row>10</xdr:row>
          <xdr:rowOff>76200</xdr:rowOff>
        </xdr:to>
        <xdr:sp macro="" textlink="">
          <xdr:nvSpPr>
            <xdr:cNvPr id="7169" name="Butto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2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Rushing 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152400</xdr:colOff>
          <xdr:row>11</xdr:row>
          <xdr:rowOff>76200</xdr:rowOff>
        </xdr:from>
        <xdr:to>
          <xdr:col>19</xdr:col>
          <xdr:colOff>1066800</xdr:colOff>
          <xdr:row>16</xdr:row>
          <xdr:rowOff>106680</xdr:rowOff>
        </xdr:to>
        <xdr:sp macro="" textlink="">
          <xdr:nvSpPr>
            <xdr:cNvPr id="7170" name="Button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2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Receiving</a:t>
              </a:r>
            </a:p>
            <a:p>
              <a:pPr algn="ctr" rtl="0">
                <a:defRPr sz="1000"/>
              </a:pPr>
              <a:endParaRPr lang="en-US" sz="1200" b="0" i="0" u="none" strike="noStrike" baseline="0">
                <a:solidFill>
                  <a:srgbClr val="000000"/>
                </a:solidFill>
                <a:latin typeface="Lucida Grande"/>
              </a:endParaRP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57</xdr:col>
          <xdr:colOff>198120</xdr:colOff>
          <xdr:row>1</xdr:row>
          <xdr:rowOff>121920</xdr:rowOff>
        </xdr:from>
        <xdr:to>
          <xdr:col>58</xdr:col>
          <xdr:colOff>533400</xdr:colOff>
          <xdr:row>3</xdr:row>
          <xdr:rowOff>152400</xdr:rowOff>
        </xdr:to>
        <xdr:sp macro="" textlink="">
          <xdr:nvSpPr>
            <xdr:cNvPr id="5127" name="Button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3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ALL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381000</xdr:colOff>
          <xdr:row>7</xdr:row>
          <xdr:rowOff>160020</xdr:rowOff>
        </xdr:from>
        <xdr:to>
          <xdr:col>18</xdr:col>
          <xdr:colOff>601980</xdr:colOff>
          <xdr:row>13</xdr:row>
          <xdr:rowOff>7620</xdr:rowOff>
        </xdr:to>
        <xdr:sp macro="" textlink="">
          <xdr:nvSpPr>
            <xdr:cNvPr id="5129" name="Button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3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Passing</a:t>
              </a:r>
            </a:p>
            <a:p>
              <a:pPr algn="ctr" rtl="0">
                <a:defRPr sz="1000"/>
              </a:pPr>
              <a:endParaRPr lang="en-US" sz="1200" b="0" i="0" u="none" strike="noStrike" baseline="0">
                <a:solidFill>
                  <a:srgbClr val="000000"/>
                </a:solidFill>
                <a:latin typeface="Lucida Grande"/>
              </a:endParaRP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563880</xdr:colOff>
          <xdr:row>9</xdr:row>
          <xdr:rowOff>68580</xdr:rowOff>
        </xdr:from>
        <xdr:to>
          <xdr:col>13</xdr:col>
          <xdr:colOff>121920</xdr:colOff>
          <xdr:row>14</xdr:row>
          <xdr:rowOff>83820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4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Punt</a:t>
              </a:r>
            </a:p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Returns</a:t>
              </a:r>
            </a:p>
          </xdr:txBody>
        </xdr:sp>
        <xdr:clientData fPrint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800100</xdr:colOff>
          <xdr:row>8</xdr:row>
          <xdr:rowOff>152400</xdr:rowOff>
        </xdr:from>
        <xdr:to>
          <xdr:col>10</xdr:col>
          <xdr:colOff>541020</xdr:colOff>
          <xdr:row>14</xdr:row>
          <xdr:rowOff>76200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5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Kick</a:t>
              </a:r>
            </a:p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Returns</a:t>
              </a:r>
            </a:p>
          </xdr:txBody>
        </xdr:sp>
        <xdr:clientData fPrintsWithSheet="0"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312420</xdr:colOff>
          <xdr:row>6</xdr:row>
          <xdr:rowOff>160020</xdr:rowOff>
        </xdr:from>
        <xdr:to>
          <xdr:col>11</xdr:col>
          <xdr:colOff>190500</xdr:colOff>
          <xdr:row>12</xdr:row>
          <xdr:rowOff>38100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6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Punting</a:t>
              </a:r>
            </a:p>
            <a:p>
              <a:pPr algn="ctr" rtl="0">
                <a:defRPr sz="1000"/>
              </a:pPr>
              <a:endParaRPr lang="en-US" sz="1200" b="0" i="0" u="none" strike="noStrike" baseline="0">
                <a:solidFill>
                  <a:srgbClr val="000000"/>
                </a:solidFill>
                <a:latin typeface="Lucida Grande"/>
              </a:endParaRPr>
            </a:p>
          </xdr:txBody>
        </xdr:sp>
        <xdr:clientData fPrintsWithSheet="0"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579120</xdr:colOff>
          <xdr:row>5</xdr:row>
          <xdr:rowOff>76200</xdr:rowOff>
        </xdr:from>
        <xdr:to>
          <xdr:col>16</xdr:col>
          <xdr:colOff>152400</xdr:colOff>
          <xdr:row>10</xdr:row>
          <xdr:rowOff>106680</xdr:rowOff>
        </xdr:to>
        <xdr:sp macro="" textlink="">
          <xdr:nvSpPr>
            <xdr:cNvPr id="11265" name="Button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7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Field </a:t>
              </a:r>
            </a:p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Goal</a:t>
              </a:r>
            </a:p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Pct</a:t>
              </a:r>
            </a:p>
          </xdr:txBody>
        </xdr:sp>
        <xdr:clientData fPrintsWithSheet="0"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106680</xdr:colOff>
          <xdr:row>6</xdr:row>
          <xdr:rowOff>30480</xdr:rowOff>
        </xdr:from>
        <xdr:to>
          <xdr:col>16</xdr:col>
          <xdr:colOff>342900</xdr:colOff>
          <xdr:row>11</xdr:row>
          <xdr:rowOff>45720</xdr:rowOff>
        </xdr:to>
        <xdr:sp macro="" textlink="">
          <xdr:nvSpPr>
            <xdr:cNvPr id="12289" name="Button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8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Ints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106680</xdr:colOff>
          <xdr:row>12</xdr:row>
          <xdr:rowOff>76200</xdr:rowOff>
        </xdr:from>
        <xdr:to>
          <xdr:col>16</xdr:col>
          <xdr:colOff>342900</xdr:colOff>
          <xdr:row>17</xdr:row>
          <xdr:rowOff>106680</xdr:rowOff>
        </xdr:to>
        <xdr:sp macro="" textlink="">
          <xdr:nvSpPr>
            <xdr:cNvPr id="12290" name="Button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8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Sacks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guar\OneDrive\Desktop\APBA%20Replay%20Seasons\1970\NFC\Atlanta.xlsx" TargetMode="External"/><Relationship Id="rId1" Type="http://schemas.openxmlformats.org/officeDocument/2006/relationships/externalLinkPath" Target="Atlanta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guar\OneDrive\Desktop\APBA%20Replay%20Seasons\1970\NFC\Philadelphia.xlsx" TargetMode="External"/><Relationship Id="rId1" Type="http://schemas.openxmlformats.org/officeDocument/2006/relationships/externalLinkPath" Target="Philadelphia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guar\OneDrive\Desktop\APBA%20Replay%20Seasons\1970\NFC\San%20Francisco.xlsx" TargetMode="External"/><Relationship Id="rId1" Type="http://schemas.openxmlformats.org/officeDocument/2006/relationships/externalLinkPath" Target="San%20Francisco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guar\OneDrive\Desktop\APBA%20Replay%20Seasons\1970\NFC\St.%20Louis.xlsx" TargetMode="External"/><Relationship Id="rId1" Type="http://schemas.openxmlformats.org/officeDocument/2006/relationships/externalLinkPath" Target="St.%20Louis.xls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guar\OneDrive\Desktop\APBA%20Replay%20Seasons\1970\NFC\Washington.xlsx" TargetMode="External"/><Relationship Id="rId1" Type="http://schemas.openxmlformats.org/officeDocument/2006/relationships/externalLinkPath" Target="Washington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guar\OneDrive\Desktop\APBA%20Replay%20Seasons\1970\NFC\Chicago.xlsx" TargetMode="External"/><Relationship Id="rId1" Type="http://schemas.openxmlformats.org/officeDocument/2006/relationships/externalLinkPath" Target="Chicago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guar\OneDrive\Desktop\APBA%20Replay%20Seasons\1970\NFC\Dallas.xlsx" TargetMode="External"/><Relationship Id="rId1" Type="http://schemas.openxmlformats.org/officeDocument/2006/relationships/externalLinkPath" Target="Dallas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guar\OneDrive\Desktop\APBA%20Replay%20Seasons\1970\NFC\Detroit.xlsx" TargetMode="External"/><Relationship Id="rId1" Type="http://schemas.openxmlformats.org/officeDocument/2006/relationships/externalLinkPath" Target="Detroit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guar\OneDrive\Desktop\APBA%20Replay%20Seasons\1970\NFC\Green%20Bay.xlsx" TargetMode="External"/><Relationship Id="rId1" Type="http://schemas.openxmlformats.org/officeDocument/2006/relationships/externalLinkPath" Target="Green%20Bay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guar\OneDrive\Desktop\APBA%20Replay%20Seasons\1970\NFC\Los%20Angeles.xlsx" TargetMode="External"/><Relationship Id="rId1" Type="http://schemas.openxmlformats.org/officeDocument/2006/relationships/externalLinkPath" Target="Los%20Angeles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guar\OneDrive\Desktop\APBA%20Replay%20Seasons\1970\NFC\Minnesota.xlsx" TargetMode="External"/><Relationship Id="rId1" Type="http://schemas.openxmlformats.org/officeDocument/2006/relationships/externalLinkPath" Target="Minnesota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guar\OneDrive\Desktop\APBA%20Replay%20Seasons\1970\NFC\New%20Orleans.xlsx" TargetMode="External"/><Relationship Id="rId1" Type="http://schemas.openxmlformats.org/officeDocument/2006/relationships/externalLinkPath" Target="New%20Orleans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guar\OneDrive\Desktop\APBA%20Replay%20Seasons\1970\NFC\N.Y.%20Giants.xlsx" TargetMode="External"/><Relationship Id="rId1" Type="http://schemas.openxmlformats.org/officeDocument/2006/relationships/externalLinkPath" Target="N.Y.%20Gia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mulative Stats"/>
      <sheetName val="LEADERS"/>
      <sheetName val="@NOS"/>
      <sheetName val="@GBP"/>
      <sheetName val="SFO"/>
      <sheetName val="@DAL"/>
      <sheetName val="@DEN"/>
      <sheetName val="NOS"/>
      <sheetName val="CHI"/>
      <sheetName val="@LAR"/>
      <sheetName val="@PHI"/>
      <sheetName val="LAR"/>
      <sheetName val="MIA"/>
      <sheetName val="@SFO"/>
      <sheetName val="PIT"/>
      <sheetName val="MIN"/>
      <sheetName val="Bills"/>
      <sheetName val="@Jets"/>
      <sheetName val="Formula"/>
    </sheetNames>
    <sheetDataSet>
      <sheetData sheetId="0">
        <row r="6">
          <cell r="D6">
            <v>235</v>
          </cell>
          <cell r="M6">
            <v>235</v>
          </cell>
        </row>
        <row r="7">
          <cell r="D7">
            <v>106</v>
          </cell>
          <cell r="M7">
            <v>124</v>
          </cell>
        </row>
        <row r="8">
          <cell r="D8">
            <v>101</v>
          </cell>
          <cell r="M8">
            <v>96</v>
          </cell>
        </row>
        <row r="9">
          <cell r="D9">
            <v>28</v>
          </cell>
          <cell r="M9">
            <v>15</v>
          </cell>
        </row>
        <row r="11">
          <cell r="D11">
            <v>423</v>
          </cell>
          <cell r="M11">
            <v>454</v>
          </cell>
        </row>
        <row r="12">
          <cell r="D12">
            <v>1771</v>
          </cell>
          <cell r="M12">
            <v>1852</v>
          </cell>
        </row>
        <row r="13">
          <cell r="D13">
            <v>4.1867612293144205</v>
          </cell>
          <cell r="M13">
            <v>4.0792951541850222</v>
          </cell>
        </row>
        <row r="15">
          <cell r="D15">
            <v>358</v>
          </cell>
          <cell r="M15">
            <v>361</v>
          </cell>
        </row>
        <row r="16">
          <cell r="D16">
            <v>200</v>
          </cell>
          <cell r="M16">
            <v>183</v>
          </cell>
        </row>
        <row r="17">
          <cell r="D17">
            <v>55.865921787709496</v>
          </cell>
          <cell r="M17">
            <v>50.692520775623272</v>
          </cell>
        </row>
        <row r="18">
          <cell r="D18">
            <v>2466</v>
          </cell>
          <cell r="M18">
            <v>2355</v>
          </cell>
        </row>
        <row r="19">
          <cell r="D19">
            <v>50</v>
          </cell>
          <cell r="M19">
            <v>34</v>
          </cell>
        </row>
        <row r="20">
          <cell r="D20">
            <v>407</v>
          </cell>
          <cell r="M20">
            <v>280</v>
          </cell>
        </row>
        <row r="21">
          <cell r="D21">
            <v>2059</v>
          </cell>
          <cell r="M21">
            <v>2075</v>
          </cell>
        </row>
        <row r="22">
          <cell r="D22">
            <v>5.0465686274509807</v>
          </cell>
          <cell r="M22">
            <v>5.2531645569620249</v>
          </cell>
        </row>
        <row r="23">
          <cell r="D23">
            <v>12.33</v>
          </cell>
          <cell r="M23">
            <v>12.868852459016393</v>
          </cell>
        </row>
        <row r="26">
          <cell r="D26">
            <v>3830</v>
          </cell>
          <cell r="M26">
            <v>3927</v>
          </cell>
        </row>
        <row r="27">
          <cell r="D27">
            <v>46.240208877284594</v>
          </cell>
          <cell r="M27">
            <v>47.160682454800103</v>
          </cell>
        </row>
        <row r="28">
          <cell r="D28">
            <v>53.759791122715406</v>
          </cell>
          <cell r="M28">
            <v>52.83931754519989</v>
          </cell>
        </row>
        <row r="30">
          <cell r="D30">
            <v>831</v>
          </cell>
          <cell r="M30">
            <v>849</v>
          </cell>
        </row>
        <row r="31">
          <cell r="D31">
            <v>4.6089049338146815</v>
          </cell>
          <cell r="M31">
            <v>4.6254416961130742</v>
          </cell>
        </row>
        <row r="34">
          <cell r="D34">
            <v>27</v>
          </cell>
          <cell r="M34">
            <v>27</v>
          </cell>
        </row>
        <row r="35">
          <cell r="D35">
            <v>332</v>
          </cell>
          <cell r="M35">
            <v>99</v>
          </cell>
        </row>
        <row r="36">
          <cell r="D36">
            <v>1</v>
          </cell>
          <cell r="M36">
            <v>0</v>
          </cell>
        </row>
        <row r="38">
          <cell r="D38">
            <v>64</v>
          </cell>
          <cell r="M38">
            <v>62</v>
          </cell>
        </row>
        <row r="39">
          <cell r="D39">
            <v>2601</v>
          </cell>
          <cell r="M39">
            <v>2536</v>
          </cell>
        </row>
        <row r="40">
          <cell r="D40">
            <v>40.640625</v>
          </cell>
          <cell r="M40">
            <v>40.903225806451616</v>
          </cell>
        </row>
        <row r="42">
          <cell r="D42">
            <v>44</v>
          </cell>
          <cell r="M42">
            <v>44</v>
          </cell>
        </row>
        <row r="43">
          <cell r="D43">
            <v>572</v>
          </cell>
          <cell r="M43">
            <v>382</v>
          </cell>
        </row>
        <row r="44">
          <cell r="D44">
            <v>13</v>
          </cell>
          <cell r="M44">
            <v>8.6818181818181817</v>
          </cell>
        </row>
        <row r="45">
          <cell r="D45">
            <v>5</v>
          </cell>
          <cell r="M45">
            <v>1</v>
          </cell>
        </row>
        <row r="47">
          <cell r="D47">
            <v>50</v>
          </cell>
          <cell r="M47">
            <v>39</v>
          </cell>
        </row>
        <row r="48">
          <cell r="D48">
            <v>846</v>
          </cell>
          <cell r="M48">
            <v>848</v>
          </cell>
        </row>
        <row r="49">
          <cell r="D49">
            <v>16.920000000000002</v>
          </cell>
          <cell r="M49">
            <v>21.743589743589745</v>
          </cell>
        </row>
        <row r="50">
          <cell r="D50">
            <v>0</v>
          </cell>
          <cell r="M50">
            <v>0</v>
          </cell>
        </row>
        <row r="52">
          <cell r="D52">
            <v>60</v>
          </cell>
          <cell r="M52">
            <v>98</v>
          </cell>
        </row>
        <row r="53">
          <cell r="D53">
            <v>588</v>
          </cell>
          <cell r="M53">
            <v>1038</v>
          </cell>
        </row>
        <row r="55">
          <cell r="D55">
            <v>22</v>
          </cell>
          <cell r="M55">
            <v>19</v>
          </cell>
        </row>
        <row r="56">
          <cell r="D56">
            <v>15</v>
          </cell>
          <cell r="M56">
            <v>15</v>
          </cell>
        </row>
        <row r="58">
          <cell r="D58">
            <v>244</v>
          </cell>
          <cell r="M58">
            <v>263</v>
          </cell>
        </row>
        <row r="59">
          <cell r="D59">
            <v>30</v>
          </cell>
          <cell r="M59">
            <v>28</v>
          </cell>
        </row>
        <row r="60">
          <cell r="D60">
            <v>13</v>
          </cell>
          <cell r="M60">
            <v>15</v>
          </cell>
        </row>
        <row r="61">
          <cell r="D61">
            <v>12</v>
          </cell>
          <cell r="M61">
            <v>13</v>
          </cell>
        </row>
        <row r="62">
          <cell r="D62">
            <v>5</v>
          </cell>
          <cell r="M62">
            <v>2</v>
          </cell>
        </row>
        <row r="63">
          <cell r="D63">
            <v>28</v>
          </cell>
          <cell r="M63">
            <v>26</v>
          </cell>
        </row>
        <row r="64">
          <cell r="D64">
            <v>0</v>
          </cell>
          <cell r="M64">
            <v>0</v>
          </cell>
        </row>
        <row r="65">
          <cell r="D65">
            <v>12</v>
          </cell>
          <cell r="M65">
            <v>23</v>
          </cell>
        </row>
        <row r="66">
          <cell r="D66">
            <v>34</v>
          </cell>
          <cell r="M66">
            <v>40</v>
          </cell>
        </row>
        <row r="67">
          <cell r="D67">
            <v>35.294117647058826</v>
          </cell>
          <cell r="M67">
            <v>57.499999999999993</v>
          </cell>
        </row>
        <row r="75">
          <cell r="A75" t="str">
            <v>Butler</v>
          </cell>
          <cell r="C75">
            <v>167</v>
          </cell>
          <cell r="D75">
            <v>797</v>
          </cell>
          <cell r="E75">
            <v>4.772455089820359</v>
          </cell>
          <cell r="F75">
            <v>36</v>
          </cell>
          <cell r="G75">
            <v>2</v>
          </cell>
        </row>
        <row r="76">
          <cell r="A76" t="str">
            <v>Wages</v>
          </cell>
          <cell r="C76">
            <v>123</v>
          </cell>
          <cell r="D76">
            <v>567</v>
          </cell>
          <cell r="E76">
            <v>4.6097560975609753</v>
          </cell>
          <cell r="F76">
            <v>42</v>
          </cell>
          <cell r="G76">
            <v>3</v>
          </cell>
        </row>
        <row r="77">
          <cell r="A77" t="str">
            <v>Campbell</v>
          </cell>
          <cell r="C77">
            <v>26</v>
          </cell>
          <cell r="D77">
            <v>133</v>
          </cell>
          <cell r="E77">
            <v>5.115384615384615</v>
          </cell>
          <cell r="F77">
            <v>25</v>
          </cell>
          <cell r="G77">
            <v>2</v>
          </cell>
        </row>
        <row r="78">
          <cell r="A78" t="str">
            <v>Gipson</v>
          </cell>
          <cell r="C78">
            <v>47</v>
          </cell>
          <cell r="D78">
            <v>115</v>
          </cell>
          <cell r="E78">
            <v>2.4468085106382977</v>
          </cell>
          <cell r="F78">
            <v>16</v>
          </cell>
          <cell r="G78">
            <v>2</v>
          </cell>
        </row>
        <row r="79">
          <cell r="A79" t="str">
            <v>Malone</v>
          </cell>
          <cell r="C79">
            <v>42</v>
          </cell>
          <cell r="D79">
            <v>109</v>
          </cell>
          <cell r="E79">
            <v>2.5952380952380953</v>
          </cell>
          <cell r="F79">
            <v>13</v>
          </cell>
          <cell r="G79">
            <v>3</v>
          </cell>
        </row>
        <row r="80">
          <cell r="A80" t="str">
            <v>Berry</v>
          </cell>
          <cell r="C80">
            <v>6</v>
          </cell>
          <cell r="D80">
            <v>40</v>
          </cell>
          <cell r="E80">
            <v>6.666666666666667</v>
          </cell>
          <cell r="F80">
            <v>14</v>
          </cell>
          <cell r="G80">
            <v>1</v>
          </cell>
        </row>
        <row r="81">
          <cell r="A81" t="str">
            <v>Johnson</v>
          </cell>
          <cell r="C81">
            <v>6</v>
          </cell>
          <cell r="D81">
            <v>6</v>
          </cell>
          <cell r="E81">
            <v>1</v>
          </cell>
          <cell r="F81">
            <v>3</v>
          </cell>
          <cell r="G81">
            <v>0</v>
          </cell>
        </row>
        <row r="82">
          <cell r="A82" t="str">
            <v>Mitchell</v>
          </cell>
          <cell r="C82">
            <v>5</v>
          </cell>
          <cell r="D82">
            <v>4</v>
          </cell>
          <cell r="E82">
            <v>0.8</v>
          </cell>
          <cell r="F82">
            <v>2</v>
          </cell>
          <cell r="G82">
            <v>0</v>
          </cell>
        </row>
        <row r="83">
          <cell r="A83" t="str">
            <v>Brunson</v>
          </cell>
          <cell r="C83">
            <v>1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</row>
        <row r="94">
          <cell r="A94" t="str">
            <v>Flatley</v>
          </cell>
          <cell r="C94">
            <v>48</v>
          </cell>
          <cell r="D94">
            <v>527</v>
          </cell>
          <cell r="E94">
            <v>10.979166666666666</v>
          </cell>
          <cell r="F94">
            <v>38</v>
          </cell>
          <cell r="G94">
            <v>5</v>
          </cell>
        </row>
        <row r="95">
          <cell r="A95" t="str">
            <v>Mitchell</v>
          </cell>
          <cell r="C95">
            <v>47</v>
          </cell>
          <cell r="D95">
            <v>655</v>
          </cell>
          <cell r="E95">
            <v>13.936170212765957</v>
          </cell>
          <cell r="F95">
            <v>48</v>
          </cell>
          <cell r="G95">
            <v>3</v>
          </cell>
        </row>
        <row r="96">
          <cell r="A96" t="str">
            <v>Snyder</v>
          </cell>
          <cell r="C96">
            <v>28</v>
          </cell>
          <cell r="D96">
            <v>448</v>
          </cell>
          <cell r="E96">
            <v>16</v>
          </cell>
          <cell r="F96">
            <v>50</v>
          </cell>
          <cell r="G96">
            <v>1</v>
          </cell>
        </row>
        <row r="97">
          <cell r="A97" t="str">
            <v>Butler</v>
          </cell>
          <cell r="C97">
            <v>21</v>
          </cell>
          <cell r="D97">
            <v>198</v>
          </cell>
          <cell r="E97">
            <v>9.4285714285714288</v>
          </cell>
          <cell r="F97">
            <v>34</v>
          </cell>
          <cell r="G97">
            <v>1</v>
          </cell>
        </row>
        <row r="98">
          <cell r="A98" t="str">
            <v>Wages</v>
          </cell>
          <cell r="C98">
            <v>19</v>
          </cell>
          <cell r="D98">
            <v>152</v>
          </cell>
          <cell r="E98">
            <v>8</v>
          </cell>
          <cell r="F98">
            <v>33</v>
          </cell>
          <cell r="G98">
            <v>2</v>
          </cell>
        </row>
        <row r="99">
          <cell r="A99" t="str">
            <v>Gipson</v>
          </cell>
          <cell r="C99">
            <v>19</v>
          </cell>
          <cell r="D99">
            <v>248</v>
          </cell>
          <cell r="E99">
            <v>13.052631578947368</v>
          </cell>
          <cell r="F99">
            <v>29</v>
          </cell>
          <cell r="G99">
            <v>0</v>
          </cell>
        </row>
        <row r="100">
          <cell r="A100" t="str">
            <v>Cogdill</v>
          </cell>
          <cell r="C100">
            <v>7</v>
          </cell>
          <cell r="D100">
            <v>99</v>
          </cell>
          <cell r="E100">
            <v>14.142857142857142</v>
          </cell>
          <cell r="F100">
            <v>24</v>
          </cell>
          <cell r="G100">
            <v>0</v>
          </cell>
        </row>
        <row r="101">
          <cell r="A101" t="str">
            <v>Campbell</v>
          </cell>
          <cell r="C101">
            <v>6</v>
          </cell>
          <cell r="D101">
            <v>106</v>
          </cell>
          <cell r="E101">
            <v>17.666666666666668</v>
          </cell>
          <cell r="F101">
            <v>42</v>
          </cell>
          <cell r="G101">
            <v>0</v>
          </cell>
        </row>
        <row r="102">
          <cell r="A102" t="str">
            <v>Malone</v>
          </cell>
          <cell r="C102">
            <v>5</v>
          </cell>
          <cell r="D102">
            <v>33</v>
          </cell>
          <cell r="E102">
            <v>6.6</v>
          </cell>
          <cell r="F102">
            <v>19</v>
          </cell>
          <cell r="G102">
            <v>0</v>
          </cell>
        </row>
        <row r="116">
          <cell r="A116" t="str">
            <v>Berry</v>
          </cell>
          <cell r="C116">
            <v>283</v>
          </cell>
          <cell r="D116">
            <v>161</v>
          </cell>
          <cell r="E116">
            <v>56.890459363957604</v>
          </cell>
          <cell r="F116">
            <v>2032</v>
          </cell>
          <cell r="G116">
            <v>12</v>
          </cell>
          <cell r="H116">
            <v>50</v>
          </cell>
          <cell r="I116">
            <v>16</v>
          </cell>
          <cell r="J116">
            <v>4.2402826855123674</v>
          </cell>
          <cell r="K116">
            <v>5.6537102473498235</v>
          </cell>
          <cell r="L116">
            <v>7.180212014134276</v>
          </cell>
          <cell r="M116">
            <v>69.986749116607768</v>
          </cell>
          <cell r="N116">
            <v>33</v>
          </cell>
        </row>
        <row r="117">
          <cell r="A117" t="str">
            <v>Johnson</v>
          </cell>
          <cell r="C117">
            <v>73</v>
          </cell>
          <cell r="D117">
            <v>37</v>
          </cell>
          <cell r="E117">
            <v>50.684931506849317</v>
          </cell>
          <cell r="F117">
            <v>393</v>
          </cell>
          <cell r="G117">
            <v>0</v>
          </cell>
          <cell r="H117">
            <v>29</v>
          </cell>
          <cell r="I117">
            <v>11</v>
          </cell>
          <cell r="J117">
            <v>0</v>
          </cell>
          <cell r="K117">
            <v>15.068493150684931</v>
          </cell>
          <cell r="L117">
            <v>5.3835616438356162</v>
          </cell>
          <cell r="M117">
            <v>27.168949771689498</v>
          </cell>
          <cell r="N117">
            <v>17</v>
          </cell>
        </row>
        <row r="118">
          <cell r="A118" t="str">
            <v>Wages</v>
          </cell>
          <cell r="C118">
            <v>2</v>
          </cell>
          <cell r="D118">
            <v>2</v>
          </cell>
          <cell r="E118">
            <v>100</v>
          </cell>
          <cell r="F118">
            <v>41</v>
          </cell>
          <cell r="G118">
            <v>0</v>
          </cell>
          <cell r="H118">
            <v>29</v>
          </cell>
          <cell r="I118">
            <v>0</v>
          </cell>
          <cell r="J118">
            <v>0</v>
          </cell>
          <cell r="K118">
            <v>0</v>
          </cell>
          <cell r="L118">
            <v>20.5</v>
          </cell>
          <cell r="M118">
            <v>118.75</v>
          </cell>
          <cell r="N118">
            <v>0</v>
          </cell>
        </row>
        <row r="125">
          <cell r="A125" t="str">
            <v>Mallory</v>
          </cell>
          <cell r="C125">
            <v>27</v>
          </cell>
          <cell r="D125">
            <v>3</v>
          </cell>
          <cell r="E125">
            <v>227</v>
          </cell>
          <cell r="F125">
            <v>8.4074074074074066</v>
          </cell>
          <cell r="G125">
            <v>73</v>
          </cell>
          <cell r="H125">
            <v>1</v>
          </cell>
        </row>
        <row r="126">
          <cell r="A126" t="str">
            <v>McCauley</v>
          </cell>
          <cell r="C126">
            <v>15</v>
          </cell>
          <cell r="D126">
            <v>6</v>
          </cell>
          <cell r="E126">
            <v>335</v>
          </cell>
          <cell r="F126">
            <v>22.333333333333332</v>
          </cell>
          <cell r="G126">
            <v>84</v>
          </cell>
          <cell r="H126">
            <v>4</v>
          </cell>
        </row>
        <row r="127">
          <cell r="A127" t="str">
            <v>Freeman</v>
          </cell>
          <cell r="C127">
            <v>2</v>
          </cell>
          <cell r="D127">
            <v>0</v>
          </cell>
          <cell r="E127">
            <v>10</v>
          </cell>
          <cell r="F127">
            <v>5</v>
          </cell>
          <cell r="G127">
            <v>9</v>
          </cell>
          <cell r="H127">
            <v>0</v>
          </cell>
        </row>
        <row r="134">
          <cell r="A134" t="str">
            <v>Butler</v>
          </cell>
          <cell r="C134">
            <v>16</v>
          </cell>
          <cell r="D134">
            <v>301</v>
          </cell>
          <cell r="E134">
            <v>18.8125</v>
          </cell>
          <cell r="F134">
            <v>29</v>
          </cell>
          <cell r="G134">
            <v>0</v>
          </cell>
        </row>
        <row r="135">
          <cell r="A135" t="str">
            <v>Campbell</v>
          </cell>
          <cell r="C135">
            <v>10</v>
          </cell>
          <cell r="D135">
            <v>177</v>
          </cell>
          <cell r="E135">
            <v>17.7</v>
          </cell>
          <cell r="F135">
            <v>28</v>
          </cell>
          <cell r="G135">
            <v>0</v>
          </cell>
        </row>
        <row r="136">
          <cell r="A136" t="str">
            <v>Brunson</v>
          </cell>
          <cell r="C136">
            <v>9</v>
          </cell>
          <cell r="D136">
            <v>148</v>
          </cell>
          <cell r="E136">
            <v>16.444444444444443</v>
          </cell>
          <cell r="F136">
            <v>41</v>
          </cell>
          <cell r="G136">
            <v>0</v>
          </cell>
        </row>
        <row r="137">
          <cell r="A137" t="str">
            <v>Gipson</v>
          </cell>
          <cell r="C137">
            <v>7</v>
          </cell>
          <cell r="D137">
            <v>136</v>
          </cell>
          <cell r="E137">
            <v>19.428571428571427</v>
          </cell>
          <cell r="F137">
            <v>34</v>
          </cell>
          <cell r="G137">
            <v>0</v>
          </cell>
        </row>
        <row r="138">
          <cell r="A138" t="str">
            <v>Malone</v>
          </cell>
          <cell r="C138">
            <v>5</v>
          </cell>
          <cell r="D138">
            <v>50</v>
          </cell>
          <cell r="E138">
            <v>10</v>
          </cell>
          <cell r="F138">
            <v>23</v>
          </cell>
          <cell r="G138">
            <v>0</v>
          </cell>
        </row>
        <row r="139">
          <cell r="A139" t="str">
            <v>Freeman</v>
          </cell>
          <cell r="C139">
            <v>1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</row>
        <row r="140">
          <cell r="A140" t="str">
            <v>Lavan</v>
          </cell>
          <cell r="C140">
            <v>1</v>
          </cell>
          <cell r="D140">
            <v>13</v>
          </cell>
          <cell r="E140">
            <v>13</v>
          </cell>
          <cell r="F140">
            <v>13</v>
          </cell>
          <cell r="G140">
            <v>0</v>
          </cell>
        </row>
        <row r="141">
          <cell r="A141" t="str">
            <v>Wages</v>
          </cell>
          <cell r="C141">
            <v>1</v>
          </cell>
          <cell r="D141">
            <v>21</v>
          </cell>
          <cell r="E141">
            <v>21</v>
          </cell>
          <cell r="F141">
            <v>21</v>
          </cell>
          <cell r="G141">
            <v>0</v>
          </cell>
        </row>
        <row r="146">
          <cell r="A146" t="str">
            <v>Lothridge</v>
          </cell>
          <cell r="C146">
            <v>64</v>
          </cell>
          <cell r="D146">
            <v>2601</v>
          </cell>
          <cell r="E146">
            <v>40.640625</v>
          </cell>
          <cell r="F146">
            <v>55</v>
          </cell>
          <cell r="G146">
            <v>0</v>
          </cell>
        </row>
        <row r="153">
          <cell r="A153" t="str">
            <v>Vinyard</v>
          </cell>
          <cell r="C153">
            <v>39</v>
          </cell>
          <cell r="D153">
            <v>16</v>
          </cell>
          <cell r="E153">
            <v>34</v>
          </cell>
          <cell r="F153">
            <v>12</v>
          </cell>
          <cell r="G153">
            <v>35.294117647058826</v>
          </cell>
          <cell r="H153">
            <v>46</v>
          </cell>
          <cell r="I153">
            <v>29</v>
          </cell>
          <cell r="J153">
            <v>28</v>
          </cell>
          <cell r="K153">
            <v>96.551724137931032</v>
          </cell>
          <cell r="L153">
            <v>64</v>
          </cell>
        </row>
        <row r="159">
          <cell r="A159" t="str">
            <v>Reaves</v>
          </cell>
          <cell r="C159">
            <v>13</v>
          </cell>
          <cell r="D159">
            <v>9</v>
          </cell>
          <cell r="E159">
            <v>0.69230769230769229</v>
          </cell>
          <cell r="F159">
            <v>13</v>
          </cell>
          <cell r="G159">
            <v>0</v>
          </cell>
        </row>
        <row r="160">
          <cell r="A160" t="str">
            <v>Lavan</v>
          </cell>
          <cell r="C160">
            <v>4</v>
          </cell>
          <cell r="D160">
            <v>12</v>
          </cell>
          <cell r="E160">
            <v>3</v>
          </cell>
          <cell r="F160">
            <v>8</v>
          </cell>
          <cell r="G160">
            <v>0</v>
          </cell>
        </row>
        <row r="161">
          <cell r="A161" t="str">
            <v>Redmond</v>
          </cell>
          <cell r="C161">
            <v>2</v>
          </cell>
          <cell r="D161">
            <v>18</v>
          </cell>
          <cell r="E161">
            <v>9</v>
          </cell>
          <cell r="F161">
            <v>18</v>
          </cell>
          <cell r="G161">
            <v>0</v>
          </cell>
        </row>
        <row r="162">
          <cell r="A162" t="str">
            <v>Allen</v>
          </cell>
          <cell r="C162">
            <v>2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 t="str">
            <v>Mallory</v>
          </cell>
          <cell r="C163">
            <v>2</v>
          </cell>
          <cell r="D163">
            <v>15</v>
          </cell>
          <cell r="E163">
            <v>7.5</v>
          </cell>
          <cell r="F163">
            <v>11</v>
          </cell>
          <cell r="G163">
            <v>0</v>
          </cell>
        </row>
        <row r="164">
          <cell r="A164" t="str">
            <v>Nobis</v>
          </cell>
          <cell r="C164">
            <v>1</v>
          </cell>
          <cell r="D164">
            <v>11</v>
          </cell>
          <cell r="E164">
            <v>11</v>
          </cell>
          <cell r="F164">
            <v>11</v>
          </cell>
          <cell r="G164">
            <v>0</v>
          </cell>
        </row>
        <row r="165">
          <cell r="A165" t="str">
            <v>Hansen</v>
          </cell>
          <cell r="C165">
            <v>1</v>
          </cell>
          <cell r="D165">
            <v>14</v>
          </cell>
          <cell r="E165">
            <v>14</v>
          </cell>
          <cell r="F165">
            <v>14</v>
          </cell>
          <cell r="G165">
            <v>0</v>
          </cell>
        </row>
        <row r="166">
          <cell r="A166" t="str">
            <v>Humphrey</v>
          </cell>
          <cell r="C166">
            <v>1</v>
          </cell>
          <cell r="D166">
            <v>-1</v>
          </cell>
          <cell r="E166">
            <v>-1</v>
          </cell>
          <cell r="F166">
            <v>0</v>
          </cell>
          <cell r="G166">
            <v>0</v>
          </cell>
        </row>
        <row r="167">
          <cell r="A167" t="str">
            <v>McCauley</v>
          </cell>
          <cell r="C167">
            <v>1</v>
          </cell>
          <cell r="D167">
            <v>21</v>
          </cell>
          <cell r="E167">
            <v>21</v>
          </cell>
          <cell r="F167">
            <v>21</v>
          </cell>
          <cell r="G167">
            <v>0</v>
          </cell>
        </row>
        <row r="174">
          <cell r="A174" t="str">
            <v>Lens</v>
          </cell>
          <cell r="C174">
            <v>11</v>
          </cell>
        </row>
        <row r="175">
          <cell r="A175" t="str">
            <v>Zook</v>
          </cell>
          <cell r="C175">
            <v>8</v>
          </cell>
        </row>
        <row r="176">
          <cell r="A176" t="str">
            <v>Humphrey</v>
          </cell>
          <cell r="C176">
            <v>7</v>
          </cell>
        </row>
        <row r="177">
          <cell r="A177" t="str">
            <v>Acks</v>
          </cell>
          <cell r="C177">
            <v>5</v>
          </cell>
        </row>
        <row r="178">
          <cell r="A178" t="str">
            <v>Condren</v>
          </cell>
          <cell r="C178">
            <v>1</v>
          </cell>
        </row>
        <row r="179">
          <cell r="A179" t="str">
            <v>Hansen</v>
          </cell>
          <cell r="C179">
            <v>1</v>
          </cell>
        </row>
        <row r="180">
          <cell r="A180" t="str">
            <v>McCauley</v>
          </cell>
          <cell r="C180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mulative Stats"/>
      <sheetName val="LEADERS"/>
      <sheetName val="DAL"/>
      <sheetName val="@CHI"/>
      <sheetName val="WAS"/>
      <sheetName val="@NYG"/>
      <sheetName val="STL"/>
      <sheetName val="@GBP"/>
      <sheetName val="@DAL"/>
      <sheetName val="MIA"/>
      <sheetName val="ATL"/>
      <sheetName val="NYG"/>
      <sheetName val="@STL"/>
      <sheetName val="@BAL"/>
      <sheetName val="@WAS"/>
      <sheetName val="PIT"/>
      <sheetName val="Bills"/>
      <sheetName val="@Jets"/>
      <sheetName val="Formula"/>
    </sheetNames>
    <sheetDataSet>
      <sheetData sheetId="0">
        <row r="6">
          <cell r="D6">
            <v>196</v>
          </cell>
          <cell r="M6">
            <v>274</v>
          </cell>
        </row>
        <row r="7">
          <cell r="D7">
            <v>68</v>
          </cell>
          <cell r="M7">
            <v>148</v>
          </cell>
        </row>
        <row r="8">
          <cell r="D8">
            <v>106</v>
          </cell>
          <cell r="M8">
            <v>106</v>
          </cell>
        </row>
        <row r="9">
          <cell r="D9">
            <v>22</v>
          </cell>
          <cell r="M9">
            <v>20</v>
          </cell>
        </row>
        <row r="11">
          <cell r="D11">
            <v>413</v>
          </cell>
          <cell r="M11">
            <v>478</v>
          </cell>
        </row>
        <row r="12">
          <cell r="D12">
            <v>1322</v>
          </cell>
          <cell r="M12">
            <v>2746</v>
          </cell>
        </row>
        <row r="13">
          <cell r="D13">
            <v>3.2009685230024214</v>
          </cell>
          <cell r="M13">
            <v>5.7447698744769875</v>
          </cell>
        </row>
        <row r="15">
          <cell r="D15">
            <v>390</v>
          </cell>
          <cell r="M15">
            <v>329</v>
          </cell>
        </row>
        <row r="16">
          <cell r="D16">
            <v>196</v>
          </cell>
          <cell r="M16">
            <v>173</v>
          </cell>
        </row>
        <row r="17">
          <cell r="D17">
            <v>50.256410256410255</v>
          </cell>
          <cell r="M17">
            <v>52.583586626139819</v>
          </cell>
        </row>
        <row r="18">
          <cell r="D18">
            <v>2377</v>
          </cell>
          <cell r="M18">
            <v>2634</v>
          </cell>
        </row>
        <row r="19">
          <cell r="D19">
            <v>30</v>
          </cell>
          <cell r="M19">
            <v>36</v>
          </cell>
        </row>
        <row r="20">
          <cell r="D20">
            <v>219</v>
          </cell>
          <cell r="M20">
            <v>255</v>
          </cell>
        </row>
        <row r="21">
          <cell r="D21">
            <v>2158</v>
          </cell>
          <cell r="M21">
            <v>2379</v>
          </cell>
        </row>
        <row r="22">
          <cell r="D22">
            <v>5.1380952380952385</v>
          </cell>
          <cell r="M22">
            <v>6.5178082191780824</v>
          </cell>
        </row>
        <row r="23">
          <cell r="D23">
            <v>12.127551020408163</v>
          </cell>
          <cell r="M23">
            <v>15.22543352601156</v>
          </cell>
        </row>
        <row r="26">
          <cell r="D26">
            <v>3480</v>
          </cell>
          <cell r="M26">
            <v>5125</v>
          </cell>
        </row>
        <row r="27">
          <cell r="D27">
            <v>37.988505747126439</v>
          </cell>
          <cell r="M27">
            <v>53.580487804878054</v>
          </cell>
        </row>
        <row r="28">
          <cell r="D28">
            <v>62.011494252873568</v>
          </cell>
          <cell r="M28">
            <v>46.419512195121953</v>
          </cell>
        </row>
        <row r="30">
          <cell r="D30">
            <v>833</v>
          </cell>
          <cell r="M30">
            <v>843</v>
          </cell>
        </row>
        <row r="31">
          <cell r="D31">
            <v>4.1776710684273706</v>
          </cell>
          <cell r="M31">
            <v>6.0794780545670228</v>
          </cell>
        </row>
        <row r="34">
          <cell r="D34">
            <v>29</v>
          </cell>
          <cell r="M34">
            <v>17</v>
          </cell>
        </row>
        <row r="35">
          <cell r="D35">
            <v>299</v>
          </cell>
          <cell r="M35">
            <v>167</v>
          </cell>
        </row>
        <row r="36">
          <cell r="D36">
            <v>0</v>
          </cell>
          <cell r="M36">
            <v>0</v>
          </cell>
        </row>
        <row r="38">
          <cell r="D38">
            <v>73</v>
          </cell>
          <cell r="M38">
            <v>49</v>
          </cell>
        </row>
        <row r="39">
          <cell r="D39">
            <v>2790</v>
          </cell>
          <cell r="M39">
            <v>1944</v>
          </cell>
        </row>
        <row r="40">
          <cell r="D40">
            <v>38.219178082191782</v>
          </cell>
          <cell r="M40">
            <v>39.673469387755105</v>
          </cell>
        </row>
        <row r="42">
          <cell r="D42">
            <v>27</v>
          </cell>
          <cell r="M42">
            <v>39</v>
          </cell>
        </row>
        <row r="43">
          <cell r="D43">
            <v>62</v>
          </cell>
          <cell r="M43">
            <v>280</v>
          </cell>
        </row>
        <row r="44">
          <cell r="D44">
            <v>2.2962962962962963</v>
          </cell>
          <cell r="M44">
            <v>7.1794871794871797</v>
          </cell>
        </row>
        <row r="45">
          <cell r="D45">
            <v>0</v>
          </cell>
          <cell r="M45">
            <v>0</v>
          </cell>
        </row>
        <row r="47">
          <cell r="D47">
            <v>69</v>
          </cell>
          <cell r="M47">
            <v>42</v>
          </cell>
        </row>
        <row r="48">
          <cell r="D48">
            <v>1414</v>
          </cell>
          <cell r="M48">
            <v>800</v>
          </cell>
        </row>
        <row r="49">
          <cell r="D49">
            <v>20.492753623188406</v>
          </cell>
          <cell r="M49">
            <v>19.047619047619047</v>
          </cell>
        </row>
        <row r="50">
          <cell r="D50">
            <v>0</v>
          </cell>
          <cell r="M50">
            <v>0</v>
          </cell>
        </row>
        <row r="52">
          <cell r="D52">
            <v>80</v>
          </cell>
          <cell r="M52">
            <v>78</v>
          </cell>
        </row>
        <row r="53">
          <cell r="D53">
            <v>692</v>
          </cell>
          <cell r="M53">
            <v>747</v>
          </cell>
        </row>
        <row r="55">
          <cell r="D55">
            <v>19</v>
          </cell>
          <cell r="M55">
            <v>26</v>
          </cell>
        </row>
        <row r="56">
          <cell r="D56">
            <v>14</v>
          </cell>
          <cell r="M56">
            <v>19</v>
          </cell>
        </row>
        <row r="58">
          <cell r="D58">
            <v>190</v>
          </cell>
          <cell r="M58">
            <v>401</v>
          </cell>
        </row>
        <row r="59">
          <cell r="D59">
            <v>22</v>
          </cell>
          <cell r="M59">
            <v>48</v>
          </cell>
        </row>
        <row r="60">
          <cell r="D60">
            <v>5</v>
          </cell>
          <cell r="M60">
            <v>25</v>
          </cell>
        </row>
        <row r="61">
          <cell r="D61">
            <v>17</v>
          </cell>
          <cell r="M61">
            <v>28</v>
          </cell>
        </row>
        <row r="62">
          <cell r="D62">
            <v>0</v>
          </cell>
          <cell r="M62">
            <v>0</v>
          </cell>
        </row>
        <row r="63">
          <cell r="D63">
            <v>19</v>
          </cell>
          <cell r="M63">
            <v>47</v>
          </cell>
        </row>
        <row r="64">
          <cell r="D64">
            <v>0</v>
          </cell>
          <cell r="M64">
            <v>0</v>
          </cell>
        </row>
        <row r="65">
          <cell r="D65">
            <v>13</v>
          </cell>
          <cell r="M65">
            <v>22</v>
          </cell>
        </row>
        <row r="66">
          <cell r="D66">
            <v>27</v>
          </cell>
          <cell r="M66">
            <v>36</v>
          </cell>
        </row>
        <row r="67">
          <cell r="D67">
            <v>48.148148148148145</v>
          </cell>
          <cell r="M67">
            <v>61.111111111111114</v>
          </cell>
        </row>
        <row r="75">
          <cell r="A75" t="str">
            <v>Pinder</v>
          </cell>
          <cell r="C75">
            <v>146</v>
          </cell>
          <cell r="D75">
            <v>680</v>
          </cell>
          <cell r="E75">
            <v>4.6575342465753424</v>
          </cell>
          <cell r="F75">
            <v>48</v>
          </cell>
          <cell r="G75">
            <v>4</v>
          </cell>
        </row>
        <row r="76">
          <cell r="A76" t="str">
            <v>Bouggess</v>
          </cell>
          <cell r="C76">
            <v>140</v>
          </cell>
          <cell r="D76">
            <v>268</v>
          </cell>
          <cell r="E76">
            <v>1.9142857142857144</v>
          </cell>
          <cell r="F76">
            <v>21</v>
          </cell>
          <cell r="G76">
            <v>0</v>
          </cell>
        </row>
        <row r="77">
          <cell r="A77" t="str">
            <v>Woodeshick</v>
          </cell>
          <cell r="C77">
            <v>51</v>
          </cell>
          <cell r="D77">
            <v>248</v>
          </cell>
          <cell r="E77">
            <v>4.8627450980392153</v>
          </cell>
          <cell r="F77">
            <v>54</v>
          </cell>
          <cell r="G77">
            <v>1</v>
          </cell>
        </row>
        <row r="78">
          <cell r="A78" t="str">
            <v>Watkins</v>
          </cell>
          <cell r="C78">
            <v>31</v>
          </cell>
          <cell r="D78">
            <v>62</v>
          </cell>
          <cell r="E78">
            <v>2</v>
          </cell>
          <cell r="F78">
            <v>21</v>
          </cell>
          <cell r="G78">
            <v>0</v>
          </cell>
        </row>
        <row r="79">
          <cell r="A79" t="str">
            <v>Jones, H</v>
          </cell>
          <cell r="C79">
            <v>11</v>
          </cell>
          <cell r="D79">
            <v>36</v>
          </cell>
          <cell r="E79">
            <v>3.2727272727272729</v>
          </cell>
          <cell r="F79">
            <v>12</v>
          </cell>
          <cell r="G79">
            <v>0</v>
          </cell>
        </row>
        <row r="80">
          <cell r="A80" t="str">
            <v>Snead</v>
          </cell>
          <cell r="C80">
            <v>28</v>
          </cell>
          <cell r="D80">
            <v>19</v>
          </cell>
          <cell r="E80">
            <v>0.6785714285714286</v>
          </cell>
          <cell r="F80">
            <v>7</v>
          </cell>
          <cell r="G80">
            <v>0</v>
          </cell>
        </row>
        <row r="81">
          <cell r="A81" t="str">
            <v>Arrington</v>
          </cell>
          <cell r="C81">
            <v>3</v>
          </cell>
          <cell r="D81">
            <v>6</v>
          </cell>
          <cell r="E81">
            <v>2</v>
          </cell>
          <cell r="F81">
            <v>3</v>
          </cell>
          <cell r="G81">
            <v>0</v>
          </cell>
        </row>
        <row r="82">
          <cell r="A82" t="str">
            <v>Hawkins</v>
          </cell>
          <cell r="C82">
            <v>2</v>
          </cell>
          <cell r="D82">
            <v>3</v>
          </cell>
          <cell r="E82">
            <v>1.5</v>
          </cell>
          <cell r="F82">
            <v>5</v>
          </cell>
          <cell r="G82">
            <v>0</v>
          </cell>
        </row>
        <row r="83">
          <cell r="A83" t="str">
            <v>Keyes</v>
          </cell>
          <cell r="C83">
            <v>1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</row>
        <row r="94">
          <cell r="A94" t="str">
            <v>Ballman</v>
          </cell>
          <cell r="C94">
            <v>50</v>
          </cell>
          <cell r="D94">
            <v>594</v>
          </cell>
          <cell r="E94">
            <v>11.88</v>
          </cell>
          <cell r="F94">
            <v>44</v>
          </cell>
          <cell r="G94">
            <v>4</v>
          </cell>
        </row>
        <row r="95">
          <cell r="A95" t="str">
            <v>Bouggess</v>
          </cell>
          <cell r="C95">
            <v>44</v>
          </cell>
          <cell r="D95">
            <v>310</v>
          </cell>
          <cell r="E95">
            <v>7.0454545454545459</v>
          </cell>
          <cell r="F95">
            <v>34</v>
          </cell>
          <cell r="G95">
            <v>2</v>
          </cell>
        </row>
        <row r="96">
          <cell r="A96" t="str">
            <v>Jackson</v>
          </cell>
          <cell r="C96">
            <v>38</v>
          </cell>
          <cell r="D96">
            <v>713</v>
          </cell>
          <cell r="E96">
            <v>18.763157894736842</v>
          </cell>
          <cell r="F96">
            <v>80</v>
          </cell>
          <cell r="G96">
            <v>3</v>
          </cell>
        </row>
        <row r="97">
          <cell r="A97" t="str">
            <v>Hawkins</v>
          </cell>
          <cell r="C97">
            <v>24</v>
          </cell>
          <cell r="D97">
            <v>488</v>
          </cell>
          <cell r="E97">
            <v>20.333333333333332</v>
          </cell>
          <cell r="F97">
            <v>69</v>
          </cell>
          <cell r="G97">
            <v>7</v>
          </cell>
        </row>
        <row r="98">
          <cell r="A98" t="str">
            <v>Pinder</v>
          </cell>
          <cell r="C98">
            <v>18</v>
          </cell>
          <cell r="D98">
            <v>154</v>
          </cell>
          <cell r="E98">
            <v>8.5555555555555554</v>
          </cell>
          <cell r="F98">
            <v>14</v>
          </cell>
          <cell r="G98">
            <v>0</v>
          </cell>
        </row>
        <row r="99">
          <cell r="A99" t="str">
            <v>Woodeshick</v>
          </cell>
          <cell r="C99">
            <v>8</v>
          </cell>
          <cell r="D99">
            <v>17</v>
          </cell>
          <cell r="E99">
            <v>2.125</v>
          </cell>
          <cell r="F99">
            <v>13</v>
          </cell>
          <cell r="G99">
            <v>0</v>
          </cell>
        </row>
        <row r="100">
          <cell r="A100" t="str">
            <v>Zabel</v>
          </cell>
          <cell r="C100">
            <v>6</v>
          </cell>
          <cell r="D100">
            <v>54</v>
          </cell>
          <cell r="E100">
            <v>9</v>
          </cell>
          <cell r="F100">
            <v>18</v>
          </cell>
          <cell r="G100">
            <v>1</v>
          </cell>
        </row>
        <row r="101">
          <cell r="A101" t="str">
            <v>Hill</v>
          </cell>
          <cell r="C101">
            <v>4</v>
          </cell>
          <cell r="D101">
            <v>36</v>
          </cell>
          <cell r="E101">
            <v>9</v>
          </cell>
          <cell r="F101">
            <v>20</v>
          </cell>
          <cell r="G101">
            <v>0</v>
          </cell>
        </row>
        <row r="102">
          <cell r="A102" t="str">
            <v>Watkins</v>
          </cell>
          <cell r="C102">
            <v>3</v>
          </cell>
          <cell r="D102">
            <v>9</v>
          </cell>
          <cell r="E102">
            <v>3</v>
          </cell>
          <cell r="F102">
            <v>10</v>
          </cell>
          <cell r="G102">
            <v>0</v>
          </cell>
        </row>
        <row r="103">
          <cell r="A103" t="str">
            <v>Walik</v>
          </cell>
          <cell r="C103">
            <v>1</v>
          </cell>
          <cell r="D103">
            <v>2</v>
          </cell>
          <cell r="E103">
            <v>2</v>
          </cell>
          <cell r="F103">
            <v>2</v>
          </cell>
          <cell r="G103">
            <v>0</v>
          </cell>
        </row>
        <row r="116">
          <cell r="A116" t="str">
            <v>Snead</v>
          </cell>
          <cell r="C116">
            <v>318</v>
          </cell>
          <cell r="D116">
            <v>168</v>
          </cell>
          <cell r="E116">
            <v>52.830188679245282</v>
          </cell>
          <cell r="F116">
            <v>2118</v>
          </cell>
          <cell r="G116">
            <v>16</v>
          </cell>
          <cell r="H116">
            <v>80</v>
          </cell>
          <cell r="I116">
            <v>26</v>
          </cell>
          <cell r="J116">
            <v>5.0314465408805038</v>
          </cell>
          <cell r="K116">
            <v>8.1761006289308167</v>
          </cell>
          <cell r="L116">
            <v>6.6603773584905657</v>
          </cell>
          <cell r="M116">
            <v>56.564465408805034</v>
          </cell>
          <cell r="N116">
            <v>26</v>
          </cell>
        </row>
        <row r="117">
          <cell r="A117" t="str">
            <v>Arrington</v>
          </cell>
          <cell r="C117">
            <v>70</v>
          </cell>
          <cell r="D117">
            <v>28</v>
          </cell>
          <cell r="E117">
            <v>40</v>
          </cell>
          <cell r="F117">
            <v>259</v>
          </cell>
          <cell r="G117">
            <v>1</v>
          </cell>
          <cell r="H117">
            <v>25</v>
          </cell>
          <cell r="I117">
            <v>3</v>
          </cell>
          <cell r="J117">
            <v>1.4285714285714286</v>
          </cell>
          <cell r="K117">
            <v>4.2857142857142856</v>
          </cell>
          <cell r="L117">
            <v>3.7</v>
          </cell>
          <cell r="M117">
            <v>37.738095238095234</v>
          </cell>
          <cell r="N117">
            <v>4</v>
          </cell>
        </row>
        <row r="118">
          <cell r="A118" t="str">
            <v>Ballman</v>
          </cell>
          <cell r="C118">
            <v>1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39.583333333333336</v>
          </cell>
          <cell r="N118">
            <v>0</v>
          </cell>
        </row>
        <row r="119">
          <cell r="A119" t="str">
            <v>Bouggess</v>
          </cell>
          <cell r="C119">
            <v>1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39.583333333333336</v>
          </cell>
          <cell r="N119">
            <v>0</v>
          </cell>
        </row>
        <row r="125">
          <cell r="A125" t="str">
            <v>Walik</v>
          </cell>
          <cell r="C125">
            <v>17</v>
          </cell>
          <cell r="D125">
            <v>1</v>
          </cell>
          <cell r="E125">
            <v>45</v>
          </cell>
          <cell r="F125">
            <v>2.6470588235294117</v>
          </cell>
          <cell r="G125">
            <v>18</v>
          </cell>
          <cell r="H125">
            <v>0</v>
          </cell>
        </row>
        <row r="126">
          <cell r="A126" t="str">
            <v>Hawkins</v>
          </cell>
          <cell r="C126">
            <v>9</v>
          </cell>
          <cell r="D126">
            <v>0</v>
          </cell>
          <cell r="E126">
            <v>9</v>
          </cell>
          <cell r="F126">
            <v>1</v>
          </cell>
          <cell r="G126">
            <v>7</v>
          </cell>
          <cell r="H126">
            <v>0</v>
          </cell>
        </row>
        <row r="127">
          <cell r="A127" t="str">
            <v>Hayes</v>
          </cell>
          <cell r="C127">
            <v>1</v>
          </cell>
          <cell r="D127">
            <v>1</v>
          </cell>
          <cell r="E127">
            <v>8</v>
          </cell>
          <cell r="F127">
            <v>8</v>
          </cell>
          <cell r="G127">
            <v>8</v>
          </cell>
          <cell r="H127">
            <v>0</v>
          </cell>
        </row>
        <row r="134">
          <cell r="A134" t="str">
            <v>Walik</v>
          </cell>
          <cell r="C134">
            <v>35</v>
          </cell>
          <cell r="D134">
            <v>869</v>
          </cell>
          <cell r="E134">
            <v>24.828571428571429</v>
          </cell>
          <cell r="F134">
            <v>78</v>
          </cell>
          <cell r="G134">
            <v>0</v>
          </cell>
        </row>
        <row r="135">
          <cell r="A135" t="str">
            <v>Nelson</v>
          </cell>
          <cell r="C135">
            <v>12</v>
          </cell>
          <cell r="D135">
            <v>224</v>
          </cell>
          <cell r="E135">
            <v>18.666666666666668</v>
          </cell>
          <cell r="F135">
            <v>28</v>
          </cell>
          <cell r="G135">
            <v>0</v>
          </cell>
        </row>
        <row r="136">
          <cell r="A136" t="str">
            <v>Jones, R</v>
          </cell>
          <cell r="C136">
            <v>11</v>
          </cell>
          <cell r="D136">
            <v>149</v>
          </cell>
          <cell r="E136">
            <v>13.545454545454545</v>
          </cell>
          <cell r="F136">
            <v>23</v>
          </cell>
          <cell r="G136">
            <v>0</v>
          </cell>
        </row>
        <row r="137">
          <cell r="A137" t="str">
            <v>Hayes</v>
          </cell>
          <cell r="C137">
            <v>5</v>
          </cell>
          <cell r="D137">
            <v>82</v>
          </cell>
          <cell r="E137">
            <v>16.399999999999999</v>
          </cell>
          <cell r="F137">
            <v>22</v>
          </cell>
          <cell r="G137">
            <v>0</v>
          </cell>
        </row>
        <row r="138">
          <cell r="A138" t="str">
            <v>Jones, H</v>
          </cell>
          <cell r="C138">
            <v>4</v>
          </cell>
          <cell r="D138">
            <v>52</v>
          </cell>
          <cell r="E138">
            <v>13</v>
          </cell>
          <cell r="F138">
            <v>18</v>
          </cell>
          <cell r="G138">
            <v>0</v>
          </cell>
        </row>
        <row r="139">
          <cell r="A139" t="str">
            <v>Rossovich</v>
          </cell>
          <cell r="C139">
            <v>1</v>
          </cell>
          <cell r="D139">
            <v>21</v>
          </cell>
          <cell r="E139">
            <v>21</v>
          </cell>
          <cell r="F139">
            <v>21</v>
          </cell>
          <cell r="G139">
            <v>0</v>
          </cell>
        </row>
        <row r="140">
          <cell r="A140" t="str">
            <v>Pettigrew</v>
          </cell>
          <cell r="C140">
            <v>1</v>
          </cell>
          <cell r="D140">
            <v>17</v>
          </cell>
          <cell r="E140">
            <v>17</v>
          </cell>
          <cell r="F140">
            <v>17</v>
          </cell>
          <cell r="G140">
            <v>0</v>
          </cell>
        </row>
        <row r="146">
          <cell r="A146" t="str">
            <v>Bradley</v>
          </cell>
          <cell r="C146">
            <v>64</v>
          </cell>
          <cell r="D146">
            <v>2459</v>
          </cell>
          <cell r="E146">
            <v>38.421875</v>
          </cell>
          <cell r="F146">
            <v>54</v>
          </cell>
          <cell r="G146">
            <v>0</v>
          </cell>
        </row>
        <row r="147">
          <cell r="A147" t="str">
            <v>Moseley</v>
          </cell>
          <cell r="C147">
            <v>9</v>
          </cell>
          <cell r="D147">
            <v>331</v>
          </cell>
          <cell r="E147">
            <v>36.777777777777779</v>
          </cell>
          <cell r="F147">
            <v>48</v>
          </cell>
          <cell r="G147">
            <v>0</v>
          </cell>
        </row>
        <row r="153">
          <cell r="A153" t="str">
            <v>Moseley</v>
          </cell>
          <cell r="C153">
            <v>41</v>
          </cell>
          <cell r="D153">
            <v>8</v>
          </cell>
          <cell r="E153">
            <v>27</v>
          </cell>
          <cell r="F153">
            <v>13</v>
          </cell>
          <cell r="G153">
            <v>48.148148148148145</v>
          </cell>
          <cell r="H153">
            <v>40</v>
          </cell>
          <cell r="I153">
            <v>22</v>
          </cell>
          <cell r="J153">
            <v>19</v>
          </cell>
          <cell r="K153">
            <v>86.36363636363636</v>
          </cell>
          <cell r="L153">
            <v>58</v>
          </cell>
        </row>
        <row r="159">
          <cell r="A159" t="str">
            <v>Young</v>
          </cell>
          <cell r="C159">
            <v>5</v>
          </cell>
          <cell r="D159">
            <v>35</v>
          </cell>
          <cell r="E159">
            <v>7</v>
          </cell>
          <cell r="F159">
            <v>11</v>
          </cell>
          <cell r="G159">
            <v>0</v>
          </cell>
        </row>
        <row r="160">
          <cell r="A160" t="str">
            <v>Nelson</v>
          </cell>
          <cell r="C160">
            <v>5</v>
          </cell>
          <cell r="D160">
            <v>58</v>
          </cell>
          <cell r="E160">
            <v>11.6</v>
          </cell>
          <cell r="F160">
            <v>40</v>
          </cell>
          <cell r="G160">
            <v>0</v>
          </cell>
        </row>
        <row r="161">
          <cell r="A161" t="str">
            <v>Preece</v>
          </cell>
          <cell r="C161">
            <v>3</v>
          </cell>
          <cell r="D161">
            <v>56</v>
          </cell>
          <cell r="E161">
            <v>18.666666666666668</v>
          </cell>
          <cell r="F161">
            <v>21</v>
          </cell>
          <cell r="G161">
            <v>0</v>
          </cell>
        </row>
        <row r="162">
          <cell r="A162" t="str">
            <v>Jones, R</v>
          </cell>
          <cell r="C162">
            <v>2</v>
          </cell>
          <cell r="D162">
            <v>18</v>
          </cell>
          <cell r="E162">
            <v>9</v>
          </cell>
          <cell r="F162">
            <v>17</v>
          </cell>
          <cell r="G162">
            <v>0</v>
          </cell>
        </row>
        <row r="163">
          <cell r="A163" t="str">
            <v>Hayes</v>
          </cell>
          <cell r="C163">
            <v>2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74">
          <cell r="A174" t="str">
            <v>Tom</v>
          </cell>
          <cell r="C174">
            <v>13.5</v>
          </cell>
        </row>
        <row r="175">
          <cell r="A175" t="str">
            <v>Rossovich</v>
          </cell>
          <cell r="C175">
            <v>7</v>
          </cell>
        </row>
        <row r="176">
          <cell r="A176" t="str">
            <v>Pettigrew</v>
          </cell>
          <cell r="C176">
            <v>6</v>
          </cell>
        </row>
        <row r="177">
          <cell r="A177" t="str">
            <v>Hultz</v>
          </cell>
          <cell r="C177">
            <v>5.5</v>
          </cell>
        </row>
        <row r="178">
          <cell r="A178" t="str">
            <v>Brumm</v>
          </cell>
          <cell r="C178">
            <v>2</v>
          </cell>
        </row>
        <row r="179">
          <cell r="A179" t="str">
            <v>Porter</v>
          </cell>
          <cell r="C179">
            <v>1</v>
          </cell>
        </row>
        <row r="180">
          <cell r="A180" t="str">
            <v>Calloway</v>
          </cell>
          <cell r="C180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mulative Stats"/>
      <sheetName val="LEADERS"/>
      <sheetName val="WAS"/>
      <sheetName val="CLE"/>
      <sheetName val="@ATL"/>
      <sheetName val="@LAR"/>
      <sheetName val="NOS"/>
      <sheetName val="DEN"/>
      <sheetName val="GBP"/>
      <sheetName val="@CHI"/>
      <sheetName val="@HOU"/>
      <sheetName val="@DET"/>
      <sheetName val="LAR"/>
      <sheetName val="ATL"/>
      <sheetName val="@NOS"/>
      <sheetName val="@OAK"/>
      <sheetName val="Bills"/>
      <sheetName val="@Jets"/>
      <sheetName val="Formula"/>
    </sheetNames>
    <sheetDataSet>
      <sheetData sheetId="0">
        <row r="6">
          <cell r="D6">
            <v>280</v>
          </cell>
          <cell r="M6">
            <v>260</v>
          </cell>
        </row>
        <row r="7">
          <cell r="D7">
            <v>122</v>
          </cell>
          <cell r="M7">
            <v>111</v>
          </cell>
        </row>
        <row r="8">
          <cell r="D8">
            <v>129</v>
          </cell>
          <cell r="M8">
            <v>118</v>
          </cell>
        </row>
        <row r="9">
          <cell r="D9">
            <v>29</v>
          </cell>
          <cell r="M9">
            <v>31</v>
          </cell>
        </row>
        <row r="11">
          <cell r="D11">
            <v>454</v>
          </cell>
          <cell r="M11">
            <v>399</v>
          </cell>
        </row>
        <row r="12">
          <cell r="D12">
            <v>1796</v>
          </cell>
          <cell r="M12">
            <v>1950</v>
          </cell>
        </row>
        <row r="13">
          <cell r="D13">
            <v>3.9559471365638768</v>
          </cell>
          <cell r="M13">
            <v>4.8872180451127818</v>
          </cell>
        </row>
        <row r="15">
          <cell r="D15">
            <v>404</v>
          </cell>
          <cell r="M15">
            <v>386</v>
          </cell>
        </row>
        <row r="16">
          <cell r="D16">
            <v>236</v>
          </cell>
          <cell r="M16">
            <v>209</v>
          </cell>
        </row>
        <row r="17">
          <cell r="D17">
            <v>58.415841584158414</v>
          </cell>
          <cell r="M17">
            <v>54.145077720207254</v>
          </cell>
        </row>
        <row r="18">
          <cell r="D18">
            <v>3110</v>
          </cell>
          <cell r="M18">
            <v>2714</v>
          </cell>
        </row>
        <row r="19">
          <cell r="D19">
            <v>17</v>
          </cell>
          <cell r="M19">
            <v>36</v>
          </cell>
        </row>
        <row r="20">
          <cell r="D20">
            <v>139</v>
          </cell>
          <cell r="M20">
            <v>268</v>
          </cell>
        </row>
        <row r="21">
          <cell r="D21">
            <v>2971</v>
          </cell>
          <cell r="M21">
            <v>2446</v>
          </cell>
        </row>
        <row r="22">
          <cell r="D22">
            <v>7.0570071258907365</v>
          </cell>
          <cell r="M22">
            <v>5.7962085308056874</v>
          </cell>
        </row>
        <row r="23">
          <cell r="D23">
            <v>13.177966101694915</v>
          </cell>
          <cell r="M23">
            <v>12.985645933014354</v>
          </cell>
        </row>
        <row r="26">
          <cell r="D26">
            <v>4767</v>
          </cell>
          <cell r="M26">
            <v>4396</v>
          </cell>
        </row>
        <row r="27">
          <cell r="D27">
            <v>37.675687014894066</v>
          </cell>
          <cell r="M27">
            <v>44.358507734303913</v>
          </cell>
        </row>
        <row r="28">
          <cell r="D28">
            <v>62.324312985105934</v>
          </cell>
          <cell r="M28">
            <v>55.641492265696094</v>
          </cell>
        </row>
        <row r="30">
          <cell r="D30">
            <v>875</v>
          </cell>
          <cell r="M30">
            <v>821</v>
          </cell>
        </row>
        <row r="31">
          <cell r="D31">
            <v>5.4480000000000004</v>
          </cell>
          <cell r="M31">
            <v>5.3544457978075517</v>
          </cell>
        </row>
        <row r="34">
          <cell r="D34">
            <v>17</v>
          </cell>
          <cell r="M34">
            <v>19</v>
          </cell>
        </row>
        <row r="35">
          <cell r="D35">
            <v>245</v>
          </cell>
          <cell r="M35">
            <v>201</v>
          </cell>
        </row>
        <row r="36">
          <cell r="D36">
            <v>3</v>
          </cell>
          <cell r="M36">
            <v>1</v>
          </cell>
        </row>
        <row r="38">
          <cell r="D38">
            <v>45</v>
          </cell>
          <cell r="M38">
            <v>53</v>
          </cell>
        </row>
        <row r="39">
          <cell r="D39">
            <v>1719</v>
          </cell>
          <cell r="M39">
            <v>2100</v>
          </cell>
        </row>
        <row r="40">
          <cell r="D40">
            <v>38.200000000000003</v>
          </cell>
          <cell r="M40">
            <v>39.622641509433961</v>
          </cell>
        </row>
        <row r="42">
          <cell r="D42">
            <v>30</v>
          </cell>
          <cell r="M42">
            <v>24</v>
          </cell>
        </row>
        <row r="43">
          <cell r="D43">
            <v>351</v>
          </cell>
          <cell r="M43">
            <v>107</v>
          </cell>
        </row>
        <row r="44">
          <cell r="D44">
            <v>11.7</v>
          </cell>
          <cell r="M44">
            <v>4.458333333333333</v>
          </cell>
        </row>
        <row r="45">
          <cell r="D45">
            <v>1</v>
          </cell>
          <cell r="M45">
            <v>0</v>
          </cell>
        </row>
        <row r="47">
          <cell r="D47">
            <v>43</v>
          </cell>
          <cell r="M47">
            <v>55</v>
          </cell>
        </row>
        <row r="48">
          <cell r="D48">
            <v>898</v>
          </cell>
          <cell r="M48">
            <v>1269</v>
          </cell>
        </row>
        <row r="49">
          <cell r="D49">
            <v>20.88372093023256</v>
          </cell>
          <cell r="M49">
            <v>23.072727272727274</v>
          </cell>
        </row>
        <row r="50">
          <cell r="D50">
            <v>0</v>
          </cell>
          <cell r="M50">
            <v>0</v>
          </cell>
        </row>
        <row r="52">
          <cell r="D52">
            <v>96</v>
          </cell>
          <cell r="M52">
            <v>83</v>
          </cell>
        </row>
        <row r="53">
          <cell r="D53">
            <v>953</v>
          </cell>
          <cell r="M53">
            <v>799</v>
          </cell>
        </row>
        <row r="55">
          <cell r="D55">
            <v>21</v>
          </cell>
          <cell r="M55">
            <v>27</v>
          </cell>
        </row>
        <row r="56">
          <cell r="D56">
            <v>12</v>
          </cell>
          <cell r="M56">
            <v>14</v>
          </cell>
        </row>
        <row r="58">
          <cell r="D58">
            <v>326</v>
          </cell>
          <cell r="M58">
            <v>291</v>
          </cell>
        </row>
        <row r="59">
          <cell r="D59">
            <v>38</v>
          </cell>
          <cell r="M59">
            <v>35</v>
          </cell>
        </row>
        <row r="60">
          <cell r="D60">
            <v>14</v>
          </cell>
          <cell r="M60">
            <v>19</v>
          </cell>
        </row>
        <row r="61">
          <cell r="D61">
            <v>22</v>
          </cell>
          <cell r="M61">
            <v>15</v>
          </cell>
        </row>
        <row r="62">
          <cell r="D62">
            <v>2</v>
          </cell>
          <cell r="M62">
            <v>3</v>
          </cell>
        </row>
        <row r="63">
          <cell r="D63">
            <v>35</v>
          </cell>
          <cell r="M63">
            <v>33</v>
          </cell>
        </row>
        <row r="64">
          <cell r="D64">
            <v>0</v>
          </cell>
          <cell r="M64">
            <v>0</v>
          </cell>
        </row>
        <row r="65">
          <cell r="D65">
            <v>21</v>
          </cell>
          <cell r="M65">
            <v>16</v>
          </cell>
        </row>
        <row r="66">
          <cell r="D66">
            <v>37</v>
          </cell>
          <cell r="M66">
            <v>39</v>
          </cell>
        </row>
        <row r="67">
          <cell r="D67">
            <v>56.756756756756758</v>
          </cell>
          <cell r="M67">
            <v>41.025641025641022</v>
          </cell>
        </row>
        <row r="75">
          <cell r="A75" t="str">
            <v>Willard</v>
          </cell>
          <cell r="C75">
            <v>233</v>
          </cell>
          <cell r="D75">
            <v>791</v>
          </cell>
          <cell r="E75">
            <v>3.3948497854077253</v>
          </cell>
          <cell r="F75">
            <v>21</v>
          </cell>
          <cell r="G75">
            <v>9</v>
          </cell>
        </row>
        <row r="76">
          <cell r="A76" t="str">
            <v>Cunningham</v>
          </cell>
          <cell r="C76">
            <v>120</v>
          </cell>
          <cell r="D76">
            <v>555</v>
          </cell>
          <cell r="E76">
            <v>4.625</v>
          </cell>
          <cell r="F76">
            <v>25</v>
          </cell>
          <cell r="G76">
            <v>4</v>
          </cell>
        </row>
        <row r="77">
          <cell r="A77" t="str">
            <v>Tucker</v>
          </cell>
          <cell r="C77">
            <v>42</v>
          </cell>
          <cell r="D77">
            <v>252</v>
          </cell>
          <cell r="E77">
            <v>6</v>
          </cell>
          <cell r="F77">
            <v>20</v>
          </cell>
          <cell r="G77">
            <v>0</v>
          </cell>
        </row>
        <row r="78">
          <cell r="A78" t="str">
            <v>Thomas</v>
          </cell>
          <cell r="C78">
            <v>28</v>
          </cell>
          <cell r="D78">
            <v>98</v>
          </cell>
          <cell r="E78">
            <v>3.5</v>
          </cell>
          <cell r="F78">
            <v>35</v>
          </cell>
          <cell r="G78">
            <v>1</v>
          </cell>
        </row>
        <row r="79">
          <cell r="A79" t="str">
            <v>Isenbarger</v>
          </cell>
          <cell r="C79">
            <v>15</v>
          </cell>
          <cell r="D79">
            <v>41</v>
          </cell>
          <cell r="E79">
            <v>2.7333333333333334</v>
          </cell>
          <cell r="F79">
            <v>11</v>
          </cell>
          <cell r="G79">
            <v>0</v>
          </cell>
        </row>
        <row r="80">
          <cell r="A80" t="str">
            <v>Kwalick</v>
          </cell>
          <cell r="C80">
            <v>3</v>
          </cell>
          <cell r="D80">
            <v>41</v>
          </cell>
          <cell r="E80">
            <v>13.666666666666666</v>
          </cell>
          <cell r="F80">
            <v>23</v>
          </cell>
          <cell r="G80">
            <v>0</v>
          </cell>
        </row>
        <row r="81">
          <cell r="A81" t="str">
            <v>Brodie</v>
          </cell>
          <cell r="C81">
            <v>11</v>
          </cell>
          <cell r="D81">
            <v>15</v>
          </cell>
          <cell r="E81">
            <v>1.3636363636363635</v>
          </cell>
          <cell r="F81">
            <v>4</v>
          </cell>
          <cell r="G81">
            <v>0</v>
          </cell>
        </row>
        <row r="82">
          <cell r="A82" t="str">
            <v>Strong</v>
          </cell>
          <cell r="C82">
            <v>2</v>
          </cell>
          <cell r="D82">
            <v>3</v>
          </cell>
          <cell r="E82">
            <v>1.5</v>
          </cell>
          <cell r="F82">
            <v>3</v>
          </cell>
          <cell r="G82">
            <v>0</v>
          </cell>
        </row>
        <row r="94">
          <cell r="A94" t="str">
            <v>Washington</v>
          </cell>
          <cell r="C94">
            <v>62</v>
          </cell>
          <cell r="D94">
            <v>1401</v>
          </cell>
          <cell r="E94">
            <v>22.596774193548388</v>
          </cell>
          <cell r="F94">
            <v>86</v>
          </cell>
          <cell r="G94">
            <v>12</v>
          </cell>
        </row>
        <row r="95">
          <cell r="A95" t="str">
            <v>Cunningham</v>
          </cell>
          <cell r="C95">
            <v>43</v>
          </cell>
          <cell r="D95">
            <v>230</v>
          </cell>
          <cell r="E95">
            <v>5.3488372093023253</v>
          </cell>
          <cell r="F95">
            <v>18</v>
          </cell>
          <cell r="G95">
            <v>1</v>
          </cell>
        </row>
        <row r="96">
          <cell r="A96" t="str">
            <v>Windsor</v>
          </cell>
          <cell r="C96">
            <v>31</v>
          </cell>
          <cell r="D96">
            <v>398</v>
          </cell>
          <cell r="E96">
            <v>12.838709677419354</v>
          </cell>
          <cell r="F96">
            <v>38</v>
          </cell>
          <cell r="G96">
            <v>2</v>
          </cell>
        </row>
        <row r="97">
          <cell r="A97" t="str">
            <v>Witcher</v>
          </cell>
          <cell r="C97">
            <v>26</v>
          </cell>
          <cell r="D97">
            <v>320</v>
          </cell>
          <cell r="E97">
            <v>12.307692307692308</v>
          </cell>
          <cell r="F97">
            <v>35</v>
          </cell>
          <cell r="G97">
            <v>2</v>
          </cell>
        </row>
        <row r="98">
          <cell r="A98" t="str">
            <v>Willard</v>
          </cell>
          <cell r="C98">
            <v>25</v>
          </cell>
          <cell r="D98">
            <v>210</v>
          </cell>
          <cell r="E98">
            <v>8.4</v>
          </cell>
          <cell r="F98">
            <v>34</v>
          </cell>
          <cell r="G98">
            <v>1</v>
          </cell>
        </row>
        <row r="99">
          <cell r="A99" t="str">
            <v>Tucker</v>
          </cell>
          <cell r="C99">
            <v>18</v>
          </cell>
          <cell r="D99">
            <v>104</v>
          </cell>
          <cell r="E99">
            <v>5.7777777777777777</v>
          </cell>
          <cell r="F99">
            <v>33</v>
          </cell>
          <cell r="G99">
            <v>0</v>
          </cell>
        </row>
        <row r="100">
          <cell r="A100" t="str">
            <v>Thomas</v>
          </cell>
          <cell r="C100">
            <v>13</v>
          </cell>
          <cell r="D100">
            <v>202</v>
          </cell>
          <cell r="E100">
            <v>15.538461538461538</v>
          </cell>
          <cell r="F100">
            <v>61</v>
          </cell>
          <cell r="G100">
            <v>3</v>
          </cell>
        </row>
        <row r="101">
          <cell r="A101" t="str">
            <v>Isenbarger</v>
          </cell>
          <cell r="C101">
            <v>8</v>
          </cell>
          <cell r="D101">
            <v>119</v>
          </cell>
          <cell r="E101">
            <v>14.875</v>
          </cell>
          <cell r="F101">
            <v>32</v>
          </cell>
          <cell r="G101">
            <v>0</v>
          </cell>
        </row>
        <row r="102">
          <cell r="A102" t="str">
            <v>Riley</v>
          </cell>
          <cell r="C102">
            <v>7</v>
          </cell>
          <cell r="D102">
            <v>90</v>
          </cell>
          <cell r="E102">
            <v>12.857142857142858</v>
          </cell>
          <cell r="F102">
            <v>30</v>
          </cell>
          <cell r="G102">
            <v>1</v>
          </cell>
        </row>
        <row r="103">
          <cell r="A103" t="str">
            <v>Kwalick</v>
          </cell>
          <cell r="C103">
            <v>3</v>
          </cell>
          <cell r="D103">
            <v>36</v>
          </cell>
          <cell r="E103">
            <v>12</v>
          </cell>
          <cell r="F103">
            <v>18</v>
          </cell>
          <cell r="G103">
            <v>0</v>
          </cell>
        </row>
        <row r="116">
          <cell r="A116" t="str">
            <v>Brodie</v>
          </cell>
          <cell r="C116">
            <v>398</v>
          </cell>
          <cell r="D116">
            <v>232</v>
          </cell>
          <cell r="E116">
            <v>58.291457286432156</v>
          </cell>
          <cell r="F116">
            <v>3064</v>
          </cell>
          <cell r="G116">
            <v>22</v>
          </cell>
          <cell r="H116">
            <v>86</v>
          </cell>
          <cell r="I116">
            <v>17</v>
          </cell>
          <cell r="J116">
            <v>5.5276381909547743</v>
          </cell>
          <cell r="K116">
            <v>4.2713567839195976</v>
          </cell>
          <cell r="L116">
            <v>7.6984924623115578</v>
          </cell>
          <cell r="M116">
            <v>83.364740368509217</v>
          </cell>
          <cell r="N116">
            <v>16</v>
          </cell>
        </row>
        <row r="117">
          <cell r="A117" t="str">
            <v>Spurrier</v>
          </cell>
          <cell r="C117">
            <v>5</v>
          </cell>
          <cell r="D117">
            <v>3</v>
          </cell>
          <cell r="E117">
            <v>60</v>
          </cell>
          <cell r="F117">
            <v>38</v>
          </cell>
          <cell r="G117">
            <v>0</v>
          </cell>
          <cell r="H117">
            <v>20</v>
          </cell>
          <cell r="I117">
            <v>0</v>
          </cell>
          <cell r="J117">
            <v>0</v>
          </cell>
          <cell r="K117">
            <v>0</v>
          </cell>
          <cell r="L117">
            <v>7.6</v>
          </cell>
          <cell r="M117">
            <v>83.750000000000014</v>
          </cell>
          <cell r="N117">
            <v>1</v>
          </cell>
        </row>
        <row r="118">
          <cell r="A118" t="str">
            <v>Isenbarger</v>
          </cell>
          <cell r="C118">
            <v>1</v>
          </cell>
          <cell r="D118">
            <v>1</v>
          </cell>
          <cell r="E118">
            <v>100</v>
          </cell>
          <cell r="F118">
            <v>8</v>
          </cell>
          <cell r="G118">
            <v>0</v>
          </cell>
          <cell r="H118">
            <v>8</v>
          </cell>
          <cell r="I118">
            <v>0</v>
          </cell>
          <cell r="J118">
            <v>0</v>
          </cell>
          <cell r="K118">
            <v>0</v>
          </cell>
          <cell r="L118">
            <v>8</v>
          </cell>
          <cell r="M118">
            <v>100</v>
          </cell>
          <cell r="N118">
            <v>0</v>
          </cell>
        </row>
        <row r="125">
          <cell r="A125" t="str">
            <v>Taylor, B</v>
          </cell>
          <cell r="C125">
            <v>30</v>
          </cell>
          <cell r="D125">
            <v>6</v>
          </cell>
          <cell r="E125">
            <v>351</v>
          </cell>
          <cell r="F125">
            <v>11.7</v>
          </cell>
          <cell r="G125">
            <v>70</v>
          </cell>
          <cell r="H125">
            <v>1</v>
          </cell>
        </row>
        <row r="134">
          <cell r="A134" t="str">
            <v>Tucker</v>
          </cell>
          <cell r="C134">
            <v>27</v>
          </cell>
          <cell r="D134">
            <v>624</v>
          </cell>
          <cell r="E134">
            <v>23.111111111111111</v>
          </cell>
          <cell r="F134">
            <v>34</v>
          </cell>
          <cell r="G134">
            <v>0</v>
          </cell>
        </row>
        <row r="135">
          <cell r="A135" t="str">
            <v>Taylor, B</v>
          </cell>
          <cell r="C135">
            <v>11</v>
          </cell>
          <cell r="D135">
            <v>167</v>
          </cell>
          <cell r="E135">
            <v>15.181818181818182</v>
          </cell>
          <cell r="F135">
            <v>23</v>
          </cell>
          <cell r="G135">
            <v>0</v>
          </cell>
        </row>
        <row r="136">
          <cell r="A136" t="str">
            <v>Thomas</v>
          </cell>
          <cell r="C136">
            <v>3</v>
          </cell>
          <cell r="D136">
            <v>96</v>
          </cell>
          <cell r="E136">
            <v>32</v>
          </cell>
          <cell r="F136">
            <v>35</v>
          </cell>
          <cell r="G136">
            <v>0</v>
          </cell>
        </row>
        <row r="137">
          <cell r="A137" t="str">
            <v>Beard</v>
          </cell>
          <cell r="C137">
            <v>1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 t="str">
            <v>Fuller</v>
          </cell>
          <cell r="C138">
            <v>1</v>
          </cell>
          <cell r="D138">
            <v>11</v>
          </cell>
          <cell r="E138">
            <v>11</v>
          </cell>
          <cell r="F138">
            <v>11</v>
          </cell>
          <cell r="G138">
            <v>0</v>
          </cell>
        </row>
        <row r="146">
          <cell r="A146" t="str">
            <v>Spurrier</v>
          </cell>
          <cell r="C146">
            <v>45</v>
          </cell>
          <cell r="D146">
            <v>1719</v>
          </cell>
          <cell r="E146">
            <v>38.200000000000003</v>
          </cell>
          <cell r="F146">
            <v>54</v>
          </cell>
          <cell r="G146">
            <v>1</v>
          </cell>
        </row>
        <row r="153">
          <cell r="A153" t="str">
            <v>Gossett</v>
          </cell>
          <cell r="C153">
            <v>55</v>
          </cell>
          <cell r="D153">
            <v>19</v>
          </cell>
          <cell r="E153">
            <v>37</v>
          </cell>
          <cell r="F153">
            <v>21</v>
          </cell>
          <cell r="G153">
            <v>56.756756756756758</v>
          </cell>
          <cell r="H153">
            <v>46</v>
          </cell>
          <cell r="I153">
            <v>38</v>
          </cell>
          <cell r="J153">
            <v>35</v>
          </cell>
          <cell r="K153">
            <v>92.10526315789474</v>
          </cell>
          <cell r="L153">
            <v>98</v>
          </cell>
        </row>
        <row r="159">
          <cell r="A159" t="str">
            <v>Nunley</v>
          </cell>
          <cell r="C159">
            <v>4</v>
          </cell>
          <cell r="D159">
            <v>24</v>
          </cell>
          <cell r="E159">
            <v>6</v>
          </cell>
          <cell r="F159">
            <v>20</v>
          </cell>
          <cell r="G159">
            <v>0</v>
          </cell>
        </row>
        <row r="160">
          <cell r="A160" t="str">
            <v>Taylor, R</v>
          </cell>
          <cell r="C160">
            <v>4</v>
          </cell>
          <cell r="D160">
            <v>22</v>
          </cell>
          <cell r="E160">
            <v>5.5</v>
          </cell>
          <cell r="F160">
            <v>18</v>
          </cell>
          <cell r="G160">
            <v>0</v>
          </cell>
        </row>
        <row r="161">
          <cell r="A161" t="str">
            <v>Taylor, B</v>
          </cell>
          <cell r="C161">
            <v>4</v>
          </cell>
          <cell r="D161">
            <v>3</v>
          </cell>
          <cell r="E161">
            <v>0.75</v>
          </cell>
          <cell r="F161">
            <v>8</v>
          </cell>
          <cell r="G161">
            <v>0</v>
          </cell>
        </row>
        <row r="162">
          <cell r="A162" t="str">
            <v>Johnson, J</v>
          </cell>
          <cell r="C162">
            <v>2</v>
          </cell>
          <cell r="D162">
            <v>85</v>
          </cell>
          <cell r="E162">
            <v>42.5</v>
          </cell>
          <cell r="F162">
            <v>85</v>
          </cell>
          <cell r="G162">
            <v>1</v>
          </cell>
        </row>
        <row r="163">
          <cell r="A163" t="str">
            <v>Wilcox</v>
          </cell>
          <cell r="C163">
            <v>2</v>
          </cell>
          <cell r="D163">
            <v>20</v>
          </cell>
          <cell r="E163">
            <v>10</v>
          </cell>
          <cell r="F163">
            <v>11</v>
          </cell>
          <cell r="G163">
            <v>0</v>
          </cell>
        </row>
        <row r="164">
          <cell r="A164" t="str">
            <v>Vanderbundt</v>
          </cell>
          <cell r="C164">
            <v>1</v>
          </cell>
          <cell r="D164">
            <v>18</v>
          </cell>
          <cell r="E164">
            <v>18</v>
          </cell>
          <cell r="F164">
            <v>18</v>
          </cell>
          <cell r="G164">
            <v>0</v>
          </cell>
        </row>
        <row r="165">
          <cell r="A165" t="str">
            <v>Fuller</v>
          </cell>
          <cell r="C165">
            <v>1</v>
          </cell>
          <cell r="D165">
            <v>29</v>
          </cell>
          <cell r="E165">
            <v>29</v>
          </cell>
          <cell r="F165">
            <v>29</v>
          </cell>
          <cell r="G165">
            <v>0</v>
          </cell>
        </row>
        <row r="166">
          <cell r="A166" t="str">
            <v>Randolph</v>
          </cell>
          <cell r="C166">
            <v>1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74">
          <cell r="A174" t="str">
            <v>Hardman</v>
          </cell>
          <cell r="C174">
            <v>9.5</v>
          </cell>
        </row>
        <row r="175">
          <cell r="A175" t="str">
            <v>Edwards</v>
          </cell>
          <cell r="C175">
            <v>6</v>
          </cell>
        </row>
        <row r="176">
          <cell r="A176" t="str">
            <v>Krueger</v>
          </cell>
          <cell r="C176">
            <v>4</v>
          </cell>
        </row>
        <row r="177">
          <cell r="A177" t="str">
            <v>Nunley</v>
          </cell>
          <cell r="C177">
            <v>4</v>
          </cell>
        </row>
        <row r="178">
          <cell r="A178" t="str">
            <v>Sniadecki</v>
          </cell>
          <cell r="C178">
            <v>3</v>
          </cell>
        </row>
        <row r="179">
          <cell r="A179" t="str">
            <v>Hart</v>
          </cell>
          <cell r="C179">
            <v>2</v>
          </cell>
        </row>
        <row r="180">
          <cell r="A180" t="str">
            <v>Hindman</v>
          </cell>
          <cell r="C180">
            <v>2</v>
          </cell>
        </row>
        <row r="181">
          <cell r="A181" t="str">
            <v>Wilcox</v>
          </cell>
          <cell r="C181">
            <v>2</v>
          </cell>
        </row>
        <row r="182">
          <cell r="A182" t="str">
            <v>Phillips</v>
          </cell>
          <cell r="C182">
            <v>1.5</v>
          </cell>
        </row>
        <row r="183">
          <cell r="A183" t="str">
            <v>Belk</v>
          </cell>
          <cell r="C183">
            <v>1</v>
          </cell>
        </row>
        <row r="184">
          <cell r="A184" t="str">
            <v>Vanderbundt</v>
          </cell>
          <cell r="C18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mulative Stats"/>
      <sheetName val="LEADERS"/>
      <sheetName val="@LAR"/>
      <sheetName val="WAS"/>
      <sheetName val="DAL"/>
      <sheetName val="NOS"/>
      <sheetName val="@PHI"/>
      <sheetName val="@NYG"/>
      <sheetName val="HOU"/>
      <sheetName val="BOS"/>
      <sheetName val="@DAL"/>
      <sheetName val="@KCC"/>
      <sheetName val="PHI"/>
      <sheetName val="@DET"/>
      <sheetName val="NYG"/>
      <sheetName val="@WAS"/>
      <sheetName val="Bills"/>
      <sheetName val="@Jets"/>
      <sheetName val="Formula"/>
    </sheetNames>
    <sheetDataSet>
      <sheetData sheetId="0">
        <row r="6">
          <cell r="D6">
            <v>263</v>
          </cell>
          <cell r="M6">
            <v>250</v>
          </cell>
        </row>
        <row r="7">
          <cell r="D7">
            <v>136</v>
          </cell>
          <cell r="M7">
            <v>98</v>
          </cell>
        </row>
        <row r="8">
          <cell r="D8">
            <v>107</v>
          </cell>
          <cell r="M8">
            <v>121</v>
          </cell>
        </row>
        <row r="9">
          <cell r="D9">
            <v>20</v>
          </cell>
          <cell r="M9">
            <v>31</v>
          </cell>
        </row>
        <row r="11">
          <cell r="D11">
            <v>415</v>
          </cell>
          <cell r="M11">
            <v>447</v>
          </cell>
        </row>
        <row r="12">
          <cell r="D12">
            <v>2317</v>
          </cell>
          <cell r="M12">
            <v>1612</v>
          </cell>
        </row>
        <row r="13">
          <cell r="D13">
            <v>5.5831325301204817</v>
          </cell>
          <cell r="M13">
            <v>3.6062639821029081</v>
          </cell>
        </row>
        <row r="15">
          <cell r="D15">
            <v>373</v>
          </cell>
          <cell r="M15">
            <v>399</v>
          </cell>
        </row>
        <row r="16">
          <cell r="D16">
            <v>171</v>
          </cell>
          <cell r="M16">
            <v>215</v>
          </cell>
        </row>
        <row r="17">
          <cell r="D17">
            <v>45.844504021447719</v>
          </cell>
          <cell r="M17">
            <v>53.884711779448622</v>
          </cell>
        </row>
        <row r="18">
          <cell r="D18">
            <v>2877</v>
          </cell>
          <cell r="M18">
            <v>2762</v>
          </cell>
        </row>
        <row r="19">
          <cell r="D19">
            <v>44</v>
          </cell>
          <cell r="M19">
            <v>35</v>
          </cell>
        </row>
        <row r="20">
          <cell r="D20">
            <v>304</v>
          </cell>
          <cell r="M20">
            <v>233</v>
          </cell>
        </row>
        <row r="21">
          <cell r="D21">
            <v>2573</v>
          </cell>
          <cell r="M21">
            <v>2529</v>
          </cell>
        </row>
        <row r="22">
          <cell r="D22">
            <v>6.1702637889688248</v>
          </cell>
          <cell r="M22">
            <v>5.8271889400921655</v>
          </cell>
        </row>
        <row r="23">
          <cell r="D23">
            <v>16.82456140350877</v>
          </cell>
          <cell r="M23">
            <v>12.846511627906978</v>
          </cell>
        </row>
        <row r="26">
          <cell r="D26">
            <v>4890</v>
          </cell>
          <cell r="M26">
            <v>4141</v>
          </cell>
        </row>
        <row r="27">
          <cell r="D27">
            <v>47.382413087934559</v>
          </cell>
          <cell r="M27">
            <v>38.927795218546244</v>
          </cell>
        </row>
        <row r="28">
          <cell r="D28">
            <v>52.617586912065441</v>
          </cell>
          <cell r="M28">
            <v>61.072204781453756</v>
          </cell>
        </row>
        <row r="30">
          <cell r="D30">
            <v>832</v>
          </cell>
          <cell r="M30">
            <v>881</v>
          </cell>
        </row>
        <row r="31">
          <cell r="D31">
            <v>5.8774038461538458</v>
          </cell>
          <cell r="M31">
            <v>4.7003405221339385</v>
          </cell>
        </row>
        <row r="34">
          <cell r="D34">
            <v>21</v>
          </cell>
          <cell r="M34">
            <v>26</v>
          </cell>
        </row>
        <row r="35">
          <cell r="D35">
            <v>298</v>
          </cell>
          <cell r="M35">
            <v>447</v>
          </cell>
        </row>
        <row r="36">
          <cell r="D36">
            <v>2</v>
          </cell>
          <cell r="M36">
            <v>5</v>
          </cell>
        </row>
        <row r="38">
          <cell r="D38">
            <v>63</v>
          </cell>
          <cell r="M38">
            <v>74</v>
          </cell>
        </row>
        <row r="39">
          <cell r="D39">
            <v>2788</v>
          </cell>
          <cell r="M39">
            <v>2981</v>
          </cell>
        </row>
        <row r="40">
          <cell r="D40">
            <v>44.253968253968253</v>
          </cell>
          <cell r="M40">
            <v>40.283783783783782</v>
          </cell>
        </row>
        <row r="42">
          <cell r="D42">
            <v>42</v>
          </cell>
          <cell r="M42">
            <v>42</v>
          </cell>
        </row>
        <row r="43">
          <cell r="D43">
            <v>292</v>
          </cell>
          <cell r="M43">
            <v>224</v>
          </cell>
        </row>
        <row r="44">
          <cell r="D44">
            <v>6.9523809523809526</v>
          </cell>
          <cell r="M44">
            <v>5.333333333333333</v>
          </cell>
        </row>
        <row r="45">
          <cell r="D45">
            <v>0</v>
          </cell>
          <cell r="M45">
            <v>0</v>
          </cell>
        </row>
        <row r="47">
          <cell r="D47">
            <v>55</v>
          </cell>
          <cell r="M47">
            <v>53</v>
          </cell>
        </row>
        <row r="48">
          <cell r="D48">
            <v>1074</v>
          </cell>
          <cell r="M48">
            <v>1314</v>
          </cell>
        </row>
        <row r="49">
          <cell r="D49">
            <v>19.527272727272727</v>
          </cell>
          <cell r="M49">
            <v>24.79245283018868</v>
          </cell>
        </row>
        <row r="50">
          <cell r="D50">
            <v>0</v>
          </cell>
          <cell r="M50">
            <v>0</v>
          </cell>
        </row>
        <row r="52">
          <cell r="D52">
            <v>124</v>
          </cell>
          <cell r="M52">
            <v>71</v>
          </cell>
        </row>
        <row r="53">
          <cell r="D53">
            <v>1129</v>
          </cell>
          <cell r="M53">
            <v>682</v>
          </cell>
        </row>
        <row r="55">
          <cell r="D55">
            <v>34</v>
          </cell>
          <cell r="M55">
            <v>13</v>
          </cell>
        </row>
        <row r="56">
          <cell r="D56">
            <v>19</v>
          </cell>
          <cell r="M56">
            <v>9</v>
          </cell>
        </row>
        <row r="58">
          <cell r="D58">
            <v>343</v>
          </cell>
          <cell r="M58">
            <v>286</v>
          </cell>
        </row>
        <row r="59">
          <cell r="D59">
            <v>41</v>
          </cell>
          <cell r="M59">
            <v>30</v>
          </cell>
        </row>
        <row r="60">
          <cell r="D60">
            <v>17</v>
          </cell>
          <cell r="M60">
            <v>14</v>
          </cell>
        </row>
        <row r="61">
          <cell r="D61">
            <v>19</v>
          </cell>
          <cell r="M61">
            <v>16</v>
          </cell>
        </row>
        <row r="62">
          <cell r="D62">
            <v>5</v>
          </cell>
          <cell r="M62">
            <v>2</v>
          </cell>
        </row>
        <row r="63">
          <cell r="D63">
            <v>39</v>
          </cell>
          <cell r="M63">
            <v>28</v>
          </cell>
        </row>
        <row r="64">
          <cell r="D64">
            <v>2</v>
          </cell>
          <cell r="M64">
            <v>0</v>
          </cell>
        </row>
        <row r="65">
          <cell r="D65">
            <v>18</v>
          </cell>
          <cell r="M65">
            <v>26</v>
          </cell>
        </row>
        <row r="66">
          <cell r="D66">
            <v>32</v>
          </cell>
          <cell r="M66">
            <v>38</v>
          </cell>
        </row>
        <row r="67">
          <cell r="D67">
            <v>56.25</v>
          </cell>
          <cell r="M67">
            <v>68.421052631578945</v>
          </cell>
        </row>
        <row r="75">
          <cell r="A75" t="str">
            <v>Lane</v>
          </cell>
          <cell r="C75">
            <v>200</v>
          </cell>
          <cell r="D75">
            <v>996</v>
          </cell>
          <cell r="E75">
            <v>4.9800000000000004</v>
          </cell>
          <cell r="F75">
            <v>49</v>
          </cell>
          <cell r="G75">
            <v>9</v>
          </cell>
        </row>
        <row r="76">
          <cell r="A76" t="str">
            <v>Roland</v>
          </cell>
          <cell r="C76">
            <v>93</v>
          </cell>
          <cell r="D76">
            <v>562</v>
          </cell>
          <cell r="E76">
            <v>6.043010752688172</v>
          </cell>
          <cell r="F76">
            <v>22</v>
          </cell>
          <cell r="G76">
            <v>3</v>
          </cell>
        </row>
        <row r="77">
          <cell r="A77" t="str">
            <v>Edwards</v>
          </cell>
          <cell r="C77">
            <v>68</v>
          </cell>
          <cell r="D77">
            <v>479</v>
          </cell>
          <cell r="E77">
            <v>7.0441176470588234</v>
          </cell>
          <cell r="F77">
            <v>24</v>
          </cell>
          <cell r="G77">
            <v>5</v>
          </cell>
        </row>
        <row r="78">
          <cell r="A78" t="str">
            <v>Shivers</v>
          </cell>
          <cell r="C78">
            <v>25</v>
          </cell>
          <cell r="D78">
            <v>161</v>
          </cell>
          <cell r="E78">
            <v>6.44</v>
          </cell>
          <cell r="F78">
            <v>18</v>
          </cell>
          <cell r="G78">
            <v>0</v>
          </cell>
        </row>
        <row r="79">
          <cell r="A79" t="str">
            <v>Latourette</v>
          </cell>
          <cell r="C79">
            <v>3</v>
          </cell>
          <cell r="D79">
            <v>42</v>
          </cell>
          <cell r="E79">
            <v>14</v>
          </cell>
          <cell r="F79">
            <v>33</v>
          </cell>
          <cell r="G79">
            <v>0</v>
          </cell>
        </row>
        <row r="80">
          <cell r="A80" t="str">
            <v>Smith</v>
          </cell>
          <cell r="C80">
            <v>4</v>
          </cell>
          <cell r="D80">
            <v>36</v>
          </cell>
          <cell r="E80">
            <v>9</v>
          </cell>
          <cell r="F80">
            <v>19</v>
          </cell>
          <cell r="G80">
            <v>0</v>
          </cell>
        </row>
        <row r="81">
          <cell r="A81" t="str">
            <v>Gilliam</v>
          </cell>
          <cell r="C81">
            <v>5</v>
          </cell>
          <cell r="D81">
            <v>18</v>
          </cell>
          <cell r="E81">
            <v>3.6</v>
          </cell>
          <cell r="F81">
            <v>7</v>
          </cell>
          <cell r="G81">
            <v>0</v>
          </cell>
        </row>
        <row r="82">
          <cell r="A82" t="str">
            <v>Brown, R</v>
          </cell>
          <cell r="C82">
            <v>1</v>
          </cell>
          <cell r="D82">
            <v>16</v>
          </cell>
          <cell r="E82">
            <v>16</v>
          </cell>
          <cell r="F82">
            <v>16</v>
          </cell>
          <cell r="G82">
            <v>0</v>
          </cell>
        </row>
        <row r="83">
          <cell r="A83" t="str">
            <v>Pittman</v>
          </cell>
          <cell r="C83">
            <v>2</v>
          </cell>
          <cell r="D83">
            <v>7</v>
          </cell>
          <cell r="E83">
            <v>3.5</v>
          </cell>
          <cell r="F83">
            <v>4</v>
          </cell>
          <cell r="G83">
            <v>0</v>
          </cell>
        </row>
        <row r="84">
          <cell r="A84" t="str">
            <v>Hart</v>
          </cell>
          <cell r="C84">
            <v>12</v>
          </cell>
          <cell r="D84">
            <v>2</v>
          </cell>
          <cell r="E84">
            <v>0.16666666666666666</v>
          </cell>
          <cell r="F84">
            <v>5</v>
          </cell>
          <cell r="G84">
            <v>0</v>
          </cell>
        </row>
        <row r="85">
          <cell r="A85" t="str">
            <v>Beathard</v>
          </cell>
          <cell r="C85">
            <v>2</v>
          </cell>
          <cell r="D85">
            <v>-2</v>
          </cell>
          <cell r="E85">
            <v>-1</v>
          </cell>
          <cell r="F85">
            <v>0</v>
          </cell>
          <cell r="G85">
            <v>0</v>
          </cell>
        </row>
        <row r="94">
          <cell r="A94" t="str">
            <v>Smith</v>
          </cell>
          <cell r="C94">
            <v>46</v>
          </cell>
          <cell r="D94">
            <v>981</v>
          </cell>
          <cell r="E94">
            <v>21.326086956521738</v>
          </cell>
          <cell r="F94">
            <v>84</v>
          </cell>
          <cell r="G94">
            <v>5</v>
          </cell>
        </row>
        <row r="95">
          <cell r="A95" t="str">
            <v>Gilliam</v>
          </cell>
          <cell r="C95">
            <v>37</v>
          </cell>
          <cell r="D95">
            <v>722</v>
          </cell>
          <cell r="E95">
            <v>19.513513513513512</v>
          </cell>
          <cell r="F95">
            <v>83</v>
          </cell>
          <cell r="G95">
            <v>1</v>
          </cell>
        </row>
        <row r="96">
          <cell r="A96" t="str">
            <v>Williams, D</v>
          </cell>
          <cell r="C96">
            <v>31</v>
          </cell>
          <cell r="D96">
            <v>525</v>
          </cell>
          <cell r="E96">
            <v>16.93548387096774</v>
          </cell>
          <cell r="F96">
            <v>58</v>
          </cell>
          <cell r="G96">
            <v>6</v>
          </cell>
        </row>
        <row r="97">
          <cell r="A97" t="str">
            <v>Lane</v>
          </cell>
          <cell r="C97">
            <v>28</v>
          </cell>
          <cell r="D97">
            <v>325</v>
          </cell>
          <cell r="E97">
            <v>11.607142857142858</v>
          </cell>
          <cell r="F97">
            <v>53</v>
          </cell>
          <cell r="G97">
            <v>4</v>
          </cell>
        </row>
        <row r="98">
          <cell r="A98" t="str">
            <v>Edwards</v>
          </cell>
          <cell r="C98">
            <v>17</v>
          </cell>
          <cell r="D98">
            <v>241</v>
          </cell>
          <cell r="E98">
            <v>14.176470588235293</v>
          </cell>
          <cell r="F98">
            <v>35</v>
          </cell>
          <cell r="G98">
            <v>2</v>
          </cell>
        </row>
        <row r="99">
          <cell r="A99" t="str">
            <v>Roland</v>
          </cell>
          <cell r="C99">
            <v>9</v>
          </cell>
          <cell r="D99">
            <v>63</v>
          </cell>
          <cell r="E99">
            <v>7</v>
          </cell>
          <cell r="F99">
            <v>10</v>
          </cell>
          <cell r="G99">
            <v>1</v>
          </cell>
        </row>
        <row r="100">
          <cell r="A100" t="str">
            <v>Shivers</v>
          </cell>
          <cell r="C100">
            <v>3</v>
          </cell>
          <cell r="D100">
            <v>20</v>
          </cell>
          <cell r="E100">
            <v>6.666666666666667</v>
          </cell>
          <cell r="F100">
            <v>13</v>
          </cell>
          <cell r="G100">
            <v>0</v>
          </cell>
        </row>
        <row r="116">
          <cell r="A116" t="str">
            <v>Hart</v>
          </cell>
          <cell r="C116">
            <v>351</v>
          </cell>
          <cell r="D116">
            <v>167</v>
          </cell>
          <cell r="E116">
            <v>47.578347578347582</v>
          </cell>
          <cell r="F116">
            <v>2833</v>
          </cell>
          <cell r="G116">
            <v>19</v>
          </cell>
          <cell r="H116">
            <v>84</v>
          </cell>
          <cell r="I116">
            <v>19</v>
          </cell>
          <cell r="J116">
            <v>5.4131054131054128</v>
          </cell>
          <cell r="K116">
            <v>5.4131054131054128</v>
          </cell>
          <cell r="L116">
            <v>8.0712250712250704</v>
          </cell>
          <cell r="M116">
            <v>70.851139601139607</v>
          </cell>
          <cell r="N116">
            <v>44</v>
          </cell>
        </row>
        <row r="117">
          <cell r="A117" t="str">
            <v>Beathard</v>
          </cell>
          <cell r="C117">
            <v>22</v>
          </cell>
          <cell r="D117">
            <v>4</v>
          </cell>
          <cell r="E117">
            <v>18.181818181818183</v>
          </cell>
          <cell r="F117">
            <v>44</v>
          </cell>
          <cell r="G117">
            <v>0</v>
          </cell>
          <cell r="H117">
            <v>16</v>
          </cell>
          <cell r="I117">
            <v>2</v>
          </cell>
          <cell r="J117">
            <v>0</v>
          </cell>
          <cell r="K117">
            <v>9.0909090909090917</v>
          </cell>
          <cell r="L117">
            <v>2</v>
          </cell>
          <cell r="M117">
            <v>1.7045454545454513</v>
          </cell>
          <cell r="N117">
            <v>0</v>
          </cell>
        </row>
        <row r="125">
          <cell r="A125" t="str">
            <v>Latourette</v>
          </cell>
          <cell r="C125">
            <v>35</v>
          </cell>
          <cell r="D125">
            <v>10</v>
          </cell>
          <cell r="E125">
            <v>229</v>
          </cell>
          <cell r="F125">
            <v>6.5428571428571427</v>
          </cell>
          <cell r="G125">
            <v>17</v>
          </cell>
          <cell r="H125">
            <v>0</v>
          </cell>
        </row>
        <row r="126">
          <cell r="A126" t="str">
            <v>Roland</v>
          </cell>
          <cell r="C126">
            <v>7</v>
          </cell>
          <cell r="D126">
            <v>1</v>
          </cell>
          <cell r="E126">
            <v>63</v>
          </cell>
          <cell r="F126">
            <v>9</v>
          </cell>
          <cell r="G126">
            <v>19</v>
          </cell>
          <cell r="H126">
            <v>0</v>
          </cell>
        </row>
        <row r="134">
          <cell r="A134" t="str">
            <v>Latourette</v>
          </cell>
          <cell r="C134">
            <v>22</v>
          </cell>
          <cell r="D134">
            <v>390</v>
          </cell>
          <cell r="E134">
            <v>17.727272727272727</v>
          </cell>
          <cell r="F134">
            <v>27</v>
          </cell>
          <cell r="G134">
            <v>0</v>
          </cell>
        </row>
        <row r="135">
          <cell r="A135" t="str">
            <v>Pittman</v>
          </cell>
          <cell r="C135">
            <v>10</v>
          </cell>
          <cell r="D135">
            <v>227</v>
          </cell>
          <cell r="E135">
            <v>22.7</v>
          </cell>
          <cell r="F135">
            <v>34</v>
          </cell>
          <cell r="G135">
            <v>0</v>
          </cell>
        </row>
        <row r="136">
          <cell r="A136" t="str">
            <v>Wright</v>
          </cell>
          <cell r="C136">
            <v>7</v>
          </cell>
          <cell r="D136">
            <v>132</v>
          </cell>
          <cell r="E136">
            <v>18.857142857142858</v>
          </cell>
          <cell r="F136">
            <v>22</v>
          </cell>
          <cell r="G136">
            <v>0</v>
          </cell>
        </row>
        <row r="137">
          <cell r="A137" t="str">
            <v>Gilliam</v>
          </cell>
          <cell r="C137">
            <v>5</v>
          </cell>
          <cell r="D137">
            <v>117</v>
          </cell>
          <cell r="E137">
            <v>23.4</v>
          </cell>
          <cell r="F137">
            <v>36</v>
          </cell>
          <cell r="G137">
            <v>0</v>
          </cell>
        </row>
        <row r="138">
          <cell r="A138" t="str">
            <v>Shivers</v>
          </cell>
          <cell r="C138">
            <v>4</v>
          </cell>
          <cell r="D138">
            <v>75</v>
          </cell>
          <cell r="E138">
            <v>18.75</v>
          </cell>
          <cell r="F138">
            <v>24</v>
          </cell>
          <cell r="G138">
            <v>0</v>
          </cell>
        </row>
        <row r="139">
          <cell r="A139" t="str">
            <v>White</v>
          </cell>
          <cell r="C139">
            <v>3</v>
          </cell>
          <cell r="D139">
            <v>72</v>
          </cell>
          <cell r="E139">
            <v>24</v>
          </cell>
          <cell r="F139">
            <v>30</v>
          </cell>
          <cell r="G139">
            <v>0</v>
          </cell>
        </row>
        <row r="140">
          <cell r="A140" t="str">
            <v>Brown, T</v>
          </cell>
          <cell r="C140">
            <v>3</v>
          </cell>
          <cell r="D140">
            <v>53</v>
          </cell>
          <cell r="E140">
            <v>17.666666666666668</v>
          </cell>
          <cell r="F140">
            <v>18</v>
          </cell>
          <cell r="G140">
            <v>0</v>
          </cell>
        </row>
        <row r="141">
          <cell r="A141" t="str">
            <v>Roland</v>
          </cell>
          <cell r="C141">
            <v>1</v>
          </cell>
          <cell r="D141">
            <v>8</v>
          </cell>
          <cell r="E141">
            <v>8</v>
          </cell>
          <cell r="F141">
            <v>8</v>
          </cell>
          <cell r="G141">
            <v>0</v>
          </cell>
        </row>
        <row r="146">
          <cell r="A146" t="str">
            <v>Latourette</v>
          </cell>
          <cell r="C146">
            <v>63</v>
          </cell>
          <cell r="D146">
            <v>2788</v>
          </cell>
          <cell r="E146">
            <v>44.253968253968253</v>
          </cell>
          <cell r="F146">
            <v>64</v>
          </cell>
          <cell r="G146">
            <v>1</v>
          </cell>
        </row>
        <row r="153">
          <cell r="A153" t="str">
            <v>Bakken</v>
          </cell>
          <cell r="C153">
            <v>54</v>
          </cell>
          <cell r="D153">
            <v>19</v>
          </cell>
          <cell r="E153">
            <v>32</v>
          </cell>
          <cell r="F153">
            <v>18</v>
          </cell>
          <cell r="G153">
            <v>56.25</v>
          </cell>
          <cell r="H153">
            <v>48</v>
          </cell>
          <cell r="I153">
            <v>41</v>
          </cell>
          <cell r="J153">
            <v>39</v>
          </cell>
          <cell r="K153">
            <v>95.121951219512198</v>
          </cell>
          <cell r="L153">
            <v>93</v>
          </cell>
        </row>
        <row r="159">
          <cell r="A159" t="str">
            <v>Farr</v>
          </cell>
          <cell r="C159">
            <v>9</v>
          </cell>
          <cell r="D159">
            <v>192</v>
          </cell>
          <cell r="E159">
            <v>21.333333333333332</v>
          </cell>
          <cell r="F159">
            <v>63</v>
          </cell>
          <cell r="G159">
            <v>3</v>
          </cell>
        </row>
        <row r="160">
          <cell r="A160" t="str">
            <v>Wehrli</v>
          </cell>
          <cell r="C160">
            <v>7</v>
          </cell>
          <cell r="D160">
            <v>102</v>
          </cell>
          <cell r="E160">
            <v>14.571428571428571</v>
          </cell>
          <cell r="F160">
            <v>44</v>
          </cell>
          <cell r="G160">
            <v>2</v>
          </cell>
        </row>
        <row r="161">
          <cell r="A161" t="str">
            <v>Wilson</v>
          </cell>
          <cell r="C161">
            <v>6</v>
          </cell>
          <cell r="D161">
            <v>93</v>
          </cell>
          <cell r="E161">
            <v>15.5</v>
          </cell>
          <cell r="F161">
            <v>30</v>
          </cell>
          <cell r="G161">
            <v>0</v>
          </cell>
        </row>
        <row r="162">
          <cell r="A162" t="str">
            <v>Stovall</v>
          </cell>
          <cell r="C162">
            <v>4</v>
          </cell>
          <cell r="D162">
            <v>60</v>
          </cell>
          <cell r="E162">
            <v>15</v>
          </cell>
          <cell r="F162">
            <v>25</v>
          </cell>
          <cell r="G162">
            <v>0</v>
          </cell>
        </row>
        <row r="174">
          <cell r="A174" t="str">
            <v>Heron</v>
          </cell>
          <cell r="C174">
            <v>7</v>
          </cell>
        </row>
        <row r="175">
          <cell r="A175" t="str">
            <v>Stallings</v>
          </cell>
          <cell r="C175">
            <v>7</v>
          </cell>
        </row>
        <row r="176">
          <cell r="A176" t="str">
            <v>Walker</v>
          </cell>
          <cell r="C176">
            <v>6.5</v>
          </cell>
        </row>
        <row r="177">
          <cell r="A177" t="str">
            <v>Snowden</v>
          </cell>
          <cell r="C177">
            <v>4</v>
          </cell>
        </row>
        <row r="178">
          <cell r="A178" t="str">
            <v>Healy</v>
          </cell>
          <cell r="C178">
            <v>3</v>
          </cell>
        </row>
        <row r="179">
          <cell r="A179" t="str">
            <v>Rowe</v>
          </cell>
          <cell r="C179">
            <v>2.5</v>
          </cell>
        </row>
        <row r="180">
          <cell r="A180" t="str">
            <v>Krueger</v>
          </cell>
          <cell r="C180">
            <v>2</v>
          </cell>
        </row>
        <row r="181">
          <cell r="A181" t="str">
            <v>Schmiesing</v>
          </cell>
          <cell r="C181">
            <v>1</v>
          </cell>
        </row>
        <row r="182">
          <cell r="A182" t="str">
            <v>Wilson</v>
          </cell>
          <cell r="C182">
            <v>1</v>
          </cell>
        </row>
        <row r="183">
          <cell r="A183" t="str">
            <v>Farr</v>
          </cell>
          <cell r="C183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mulative Stats"/>
      <sheetName val="LEADERS"/>
      <sheetName val="@SFO"/>
      <sheetName val="@STL"/>
      <sheetName val="@PHI"/>
      <sheetName val="DET"/>
      <sheetName val="@OAK"/>
      <sheetName val="CIN"/>
      <sheetName val="@DEN"/>
      <sheetName val="MIN"/>
      <sheetName val="@NYG"/>
      <sheetName val="DAL"/>
      <sheetName val="NYG"/>
      <sheetName val="@DAL"/>
      <sheetName val="PHI"/>
      <sheetName val="STL"/>
      <sheetName val="Bills"/>
      <sheetName val="@Jets"/>
      <sheetName val="Formula"/>
    </sheetNames>
    <sheetDataSet>
      <sheetData sheetId="0">
        <row r="6">
          <cell r="D6">
            <v>265</v>
          </cell>
          <cell r="M6">
            <v>278</v>
          </cell>
        </row>
        <row r="7">
          <cell r="D7">
            <v>138</v>
          </cell>
          <cell r="M7">
            <v>147</v>
          </cell>
        </row>
        <row r="8">
          <cell r="D8">
            <v>103</v>
          </cell>
          <cell r="M8">
            <v>108</v>
          </cell>
        </row>
        <row r="9">
          <cell r="D9">
            <v>24</v>
          </cell>
          <cell r="M9">
            <v>23</v>
          </cell>
        </row>
        <row r="11">
          <cell r="D11">
            <v>435</v>
          </cell>
          <cell r="M11">
            <v>430</v>
          </cell>
        </row>
        <row r="12">
          <cell r="D12">
            <v>2300</v>
          </cell>
          <cell r="M12">
            <v>2265</v>
          </cell>
        </row>
        <row r="13">
          <cell r="D13">
            <v>5.2873563218390807</v>
          </cell>
          <cell r="M13">
            <v>5.2674418604651159</v>
          </cell>
        </row>
        <row r="15">
          <cell r="D15">
            <v>377</v>
          </cell>
          <cell r="M15">
            <v>359</v>
          </cell>
        </row>
        <row r="16">
          <cell r="D16">
            <v>212</v>
          </cell>
          <cell r="M16">
            <v>186</v>
          </cell>
        </row>
        <row r="17">
          <cell r="D17">
            <v>56.233421750663126</v>
          </cell>
          <cell r="M17">
            <v>51.810584958217262</v>
          </cell>
        </row>
        <row r="18">
          <cell r="D18">
            <v>2472</v>
          </cell>
          <cell r="M18">
            <v>2646</v>
          </cell>
        </row>
        <row r="19">
          <cell r="D19">
            <v>26</v>
          </cell>
          <cell r="M19">
            <v>37</v>
          </cell>
        </row>
        <row r="20">
          <cell r="D20">
            <v>189</v>
          </cell>
          <cell r="M20">
            <v>272</v>
          </cell>
        </row>
        <row r="21">
          <cell r="D21">
            <v>2283</v>
          </cell>
          <cell r="M21">
            <v>2374</v>
          </cell>
        </row>
        <row r="22">
          <cell r="D22">
            <v>5.6650124069478904</v>
          </cell>
          <cell r="M22">
            <v>5.9949494949494948</v>
          </cell>
        </row>
        <row r="23">
          <cell r="D23">
            <v>11.660377358490566</v>
          </cell>
          <cell r="M23">
            <v>14.225806451612904</v>
          </cell>
        </row>
        <row r="26">
          <cell r="D26">
            <v>4583</v>
          </cell>
          <cell r="M26">
            <v>4639</v>
          </cell>
        </row>
        <row r="27">
          <cell r="D27">
            <v>50.185468034038841</v>
          </cell>
          <cell r="M27">
            <v>48.825177840051737</v>
          </cell>
        </row>
        <row r="28">
          <cell r="D28">
            <v>49.814531965961159</v>
          </cell>
          <cell r="M28">
            <v>51.174822159948263</v>
          </cell>
        </row>
        <row r="30">
          <cell r="D30">
            <v>838</v>
          </cell>
          <cell r="M30">
            <v>826</v>
          </cell>
        </row>
        <row r="31">
          <cell r="D31">
            <v>5.4689737470167064</v>
          </cell>
          <cell r="M31">
            <v>5.6162227602905572</v>
          </cell>
        </row>
        <row r="34">
          <cell r="D34">
            <v>17</v>
          </cell>
          <cell r="M34">
            <v>16</v>
          </cell>
        </row>
        <row r="35">
          <cell r="D35">
            <v>330</v>
          </cell>
          <cell r="M35">
            <v>181</v>
          </cell>
        </row>
        <row r="36">
          <cell r="D36">
            <v>3</v>
          </cell>
          <cell r="M36">
            <v>0</v>
          </cell>
        </row>
        <row r="38">
          <cell r="D38">
            <v>62</v>
          </cell>
          <cell r="M38">
            <v>56</v>
          </cell>
        </row>
        <row r="39">
          <cell r="D39">
            <v>2260</v>
          </cell>
          <cell r="M39">
            <v>2347</v>
          </cell>
        </row>
        <row r="40">
          <cell r="D40">
            <v>36.451612903225808</v>
          </cell>
          <cell r="M40">
            <v>41.910714285714285</v>
          </cell>
        </row>
        <row r="42">
          <cell r="D42">
            <v>34</v>
          </cell>
          <cell r="M42">
            <v>37</v>
          </cell>
        </row>
        <row r="43">
          <cell r="D43">
            <v>120</v>
          </cell>
          <cell r="M43">
            <v>247</v>
          </cell>
        </row>
        <row r="44">
          <cell r="D44">
            <v>3.5294117647058822</v>
          </cell>
          <cell r="M44">
            <v>6.6756756756756754</v>
          </cell>
        </row>
        <row r="45">
          <cell r="D45">
            <v>0</v>
          </cell>
          <cell r="M45">
            <v>0</v>
          </cell>
        </row>
        <row r="47">
          <cell r="D47">
            <v>62</v>
          </cell>
          <cell r="M47">
            <v>42</v>
          </cell>
        </row>
        <row r="48">
          <cell r="D48">
            <v>1298</v>
          </cell>
          <cell r="M48">
            <v>1173</v>
          </cell>
        </row>
        <row r="49">
          <cell r="D49">
            <v>20.93548387096774</v>
          </cell>
          <cell r="M49">
            <v>27.928571428571427</v>
          </cell>
        </row>
        <row r="50">
          <cell r="D50">
            <v>0</v>
          </cell>
          <cell r="M50">
            <v>3</v>
          </cell>
        </row>
        <row r="52">
          <cell r="D52">
            <v>65</v>
          </cell>
          <cell r="M52">
            <v>97</v>
          </cell>
        </row>
        <row r="53">
          <cell r="D53">
            <v>580</v>
          </cell>
          <cell r="M53">
            <v>957</v>
          </cell>
        </row>
        <row r="55">
          <cell r="D55">
            <v>22</v>
          </cell>
          <cell r="M55">
            <v>18</v>
          </cell>
        </row>
        <row r="56">
          <cell r="D56">
            <v>13</v>
          </cell>
          <cell r="M56">
            <v>13</v>
          </cell>
        </row>
        <row r="58">
          <cell r="D58">
            <v>285</v>
          </cell>
          <cell r="M58">
            <v>351</v>
          </cell>
        </row>
        <row r="59">
          <cell r="D59">
            <v>32</v>
          </cell>
          <cell r="M59">
            <v>41</v>
          </cell>
        </row>
        <row r="60">
          <cell r="D60">
            <v>15</v>
          </cell>
          <cell r="M60">
            <v>19</v>
          </cell>
        </row>
        <row r="61">
          <cell r="D61">
            <v>17</v>
          </cell>
          <cell r="M61">
            <v>19</v>
          </cell>
        </row>
        <row r="62">
          <cell r="D62">
            <v>0</v>
          </cell>
          <cell r="M62">
            <v>6</v>
          </cell>
        </row>
        <row r="63">
          <cell r="D63">
            <v>31</v>
          </cell>
          <cell r="M63">
            <v>40</v>
          </cell>
        </row>
        <row r="64">
          <cell r="D64">
            <v>1</v>
          </cell>
          <cell r="M64">
            <v>1</v>
          </cell>
        </row>
        <row r="65">
          <cell r="D65">
            <v>20</v>
          </cell>
          <cell r="M65">
            <v>21</v>
          </cell>
        </row>
        <row r="66">
          <cell r="D66">
            <v>30</v>
          </cell>
          <cell r="M66">
            <v>32</v>
          </cell>
        </row>
        <row r="67">
          <cell r="D67">
            <v>66.666666666666657</v>
          </cell>
          <cell r="M67">
            <v>65.625</v>
          </cell>
        </row>
        <row r="75">
          <cell r="A75" t="str">
            <v>Brown</v>
          </cell>
          <cell r="C75">
            <v>231</v>
          </cell>
          <cell r="D75">
            <v>1358</v>
          </cell>
          <cell r="E75">
            <v>5.8787878787878789</v>
          </cell>
          <cell r="F75">
            <v>50</v>
          </cell>
          <cell r="G75">
            <v>9</v>
          </cell>
        </row>
        <row r="76">
          <cell r="A76" t="str">
            <v>Harraway</v>
          </cell>
          <cell r="C76">
            <v>140</v>
          </cell>
          <cell r="D76">
            <v>675</v>
          </cell>
          <cell r="E76">
            <v>4.8214285714285712</v>
          </cell>
          <cell r="F76">
            <v>57</v>
          </cell>
          <cell r="G76">
            <v>6</v>
          </cell>
        </row>
        <row r="77">
          <cell r="A77" t="str">
            <v>Dyer</v>
          </cell>
          <cell r="C77">
            <v>19</v>
          </cell>
          <cell r="D77">
            <v>109</v>
          </cell>
          <cell r="E77">
            <v>5.7368421052631575</v>
          </cell>
          <cell r="F77">
            <v>21</v>
          </cell>
          <cell r="G77">
            <v>0</v>
          </cell>
        </row>
        <row r="78">
          <cell r="A78" t="str">
            <v>Jurgensen</v>
          </cell>
          <cell r="C78">
            <v>11</v>
          </cell>
          <cell r="D78">
            <v>47</v>
          </cell>
          <cell r="E78">
            <v>4.2727272727272725</v>
          </cell>
          <cell r="F78">
            <v>20</v>
          </cell>
          <cell r="G78">
            <v>0</v>
          </cell>
        </row>
        <row r="79">
          <cell r="A79" t="str">
            <v>Bragg</v>
          </cell>
          <cell r="C79">
            <v>2</v>
          </cell>
          <cell r="D79">
            <v>40</v>
          </cell>
          <cell r="E79">
            <v>20</v>
          </cell>
          <cell r="F79">
            <v>40</v>
          </cell>
          <cell r="G79">
            <v>0</v>
          </cell>
        </row>
        <row r="80">
          <cell r="A80" t="str">
            <v>Kopay</v>
          </cell>
          <cell r="C80">
            <v>13</v>
          </cell>
          <cell r="D80">
            <v>25</v>
          </cell>
          <cell r="E80">
            <v>1.9230769230769231</v>
          </cell>
          <cell r="F80">
            <v>9</v>
          </cell>
          <cell r="G80">
            <v>0</v>
          </cell>
        </row>
        <row r="81">
          <cell r="A81" t="str">
            <v>Roberts</v>
          </cell>
          <cell r="C81">
            <v>2</v>
          </cell>
          <cell r="D81">
            <v>19</v>
          </cell>
          <cell r="E81">
            <v>9.5</v>
          </cell>
          <cell r="F81">
            <v>19</v>
          </cell>
          <cell r="G81">
            <v>0</v>
          </cell>
        </row>
        <row r="82">
          <cell r="A82" t="str">
            <v>Brunet</v>
          </cell>
          <cell r="C82">
            <v>8</v>
          </cell>
          <cell r="D82">
            <v>9</v>
          </cell>
          <cell r="E82">
            <v>1.125</v>
          </cell>
          <cell r="F82">
            <v>4</v>
          </cell>
          <cell r="G82">
            <v>0</v>
          </cell>
        </row>
        <row r="83">
          <cell r="A83" t="str">
            <v>Pierce</v>
          </cell>
          <cell r="C83">
            <v>5</v>
          </cell>
          <cell r="D83">
            <v>8</v>
          </cell>
          <cell r="E83">
            <v>1.6</v>
          </cell>
          <cell r="F83">
            <v>5</v>
          </cell>
          <cell r="G83">
            <v>0</v>
          </cell>
        </row>
        <row r="84">
          <cell r="A84" t="str">
            <v>Smith</v>
          </cell>
          <cell r="C84">
            <v>2</v>
          </cell>
          <cell r="D84">
            <v>5</v>
          </cell>
          <cell r="E84">
            <v>2.5</v>
          </cell>
          <cell r="F84">
            <v>6</v>
          </cell>
          <cell r="G84">
            <v>0</v>
          </cell>
        </row>
        <row r="85">
          <cell r="A85" t="str">
            <v>Taylor</v>
          </cell>
          <cell r="C85">
            <v>1</v>
          </cell>
          <cell r="D85">
            <v>5</v>
          </cell>
          <cell r="E85">
            <v>5</v>
          </cell>
          <cell r="F85">
            <v>5</v>
          </cell>
          <cell r="G85">
            <v>0</v>
          </cell>
        </row>
        <row r="94">
          <cell r="A94" t="str">
            <v>Taylor</v>
          </cell>
          <cell r="C94">
            <v>49</v>
          </cell>
          <cell r="D94">
            <v>593</v>
          </cell>
          <cell r="E94">
            <v>12.102040816326531</v>
          </cell>
          <cell r="F94">
            <v>41</v>
          </cell>
          <cell r="G94">
            <v>2</v>
          </cell>
        </row>
        <row r="95">
          <cell r="A95" t="str">
            <v>Smith</v>
          </cell>
          <cell r="C95">
            <v>48</v>
          </cell>
          <cell r="D95">
            <v>625</v>
          </cell>
          <cell r="E95">
            <v>13.020833333333334</v>
          </cell>
          <cell r="F95">
            <v>42</v>
          </cell>
          <cell r="G95">
            <v>5</v>
          </cell>
        </row>
        <row r="96">
          <cell r="A96" t="str">
            <v>Brown</v>
          </cell>
          <cell r="C96">
            <v>40</v>
          </cell>
          <cell r="D96">
            <v>350</v>
          </cell>
          <cell r="E96">
            <v>8.75</v>
          </cell>
          <cell r="F96">
            <v>41</v>
          </cell>
          <cell r="G96">
            <v>3</v>
          </cell>
        </row>
        <row r="97">
          <cell r="A97" t="str">
            <v>Roberts</v>
          </cell>
          <cell r="C97">
            <v>24</v>
          </cell>
          <cell r="D97">
            <v>498</v>
          </cell>
          <cell r="E97">
            <v>20.75</v>
          </cell>
          <cell r="F97">
            <v>80</v>
          </cell>
          <cell r="G97">
            <v>5</v>
          </cell>
        </row>
        <row r="98">
          <cell r="A98" t="str">
            <v>Harraway</v>
          </cell>
          <cell r="C98">
            <v>18</v>
          </cell>
          <cell r="D98">
            <v>109</v>
          </cell>
          <cell r="E98">
            <v>6.0555555555555554</v>
          </cell>
          <cell r="F98">
            <v>29</v>
          </cell>
          <cell r="G98">
            <v>0</v>
          </cell>
        </row>
        <row r="99">
          <cell r="A99" t="str">
            <v>Henderson</v>
          </cell>
          <cell r="C99">
            <v>15</v>
          </cell>
          <cell r="D99">
            <v>187</v>
          </cell>
          <cell r="E99">
            <v>12.466666666666667</v>
          </cell>
          <cell r="F99">
            <v>39</v>
          </cell>
          <cell r="G99">
            <v>2</v>
          </cell>
        </row>
        <row r="100">
          <cell r="A100" t="str">
            <v>Kopay</v>
          </cell>
          <cell r="C100">
            <v>8</v>
          </cell>
          <cell r="D100">
            <v>27</v>
          </cell>
          <cell r="E100">
            <v>3.375</v>
          </cell>
          <cell r="F100">
            <v>14</v>
          </cell>
          <cell r="G100">
            <v>0</v>
          </cell>
        </row>
        <row r="101">
          <cell r="A101" t="str">
            <v>Dyer</v>
          </cell>
          <cell r="C101">
            <v>5</v>
          </cell>
          <cell r="D101">
            <v>40</v>
          </cell>
          <cell r="E101">
            <v>8</v>
          </cell>
          <cell r="F101">
            <v>13</v>
          </cell>
          <cell r="G101">
            <v>0</v>
          </cell>
        </row>
        <row r="102">
          <cell r="A102" t="str">
            <v>Brunet</v>
          </cell>
          <cell r="C102">
            <v>2</v>
          </cell>
          <cell r="D102">
            <v>16</v>
          </cell>
          <cell r="E102">
            <v>8</v>
          </cell>
          <cell r="F102">
            <v>16</v>
          </cell>
          <cell r="G102">
            <v>0</v>
          </cell>
        </row>
        <row r="103">
          <cell r="A103" t="str">
            <v>Richter</v>
          </cell>
          <cell r="C103">
            <v>2</v>
          </cell>
          <cell r="D103">
            <v>21</v>
          </cell>
          <cell r="E103">
            <v>10.5</v>
          </cell>
          <cell r="F103">
            <v>13</v>
          </cell>
          <cell r="G103">
            <v>0</v>
          </cell>
        </row>
        <row r="104">
          <cell r="A104" t="str">
            <v>Jurgensen</v>
          </cell>
          <cell r="C104">
            <v>1</v>
          </cell>
          <cell r="D104">
            <v>6</v>
          </cell>
          <cell r="E104">
            <v>6</v>
          </cell>
          <cell r="F104">
            <v>6</v>
          </cell>
          <cell r="G104">
            <v>0</v>
          </cell>
        </row>
        <row r="116">
          <cell r="A116" t="str">
            <v>Jurgensen</v>
          </cell>
          <cell r="C116">
            <v>365</v>
          </cell>
          <cell r="D116">
            <v>208</v>
          </cell>
          <cell r="E116">
            <v>56.986301369863014</v>
          </cell>
          <cell r="F116">
            <v>2458</v>
          </cell>
          <cell r="G116">
            <v>17</v>
          </cell>
          <cell r="H116">
            <v>80</v>
          </cell>
          <cell r="I116">
            <v>17</v>
          </cell>
          <cell r="J116">
            <v>4.6575342465753424</v>
          </cell>
          <cell r="K116">
            <v>4.6575342465753424</v>
          </cell>
          <cell r="L116">
            <v>6.7342465753424658</v>
          </cell>
          <cell r="M116">
            <v>73.750000000000014</v>
          </cell>
          <cell r="N116">
            <v>23</v>
          </cell>
        </row>
        <row r="117">
          <cell r="A117" t="str">
            <v>Ryan</v>
          </cell>
          <cell r="C117">
            <v>11</v>
          </cell>
          <cell r="D117">
            <v>3</v>
          </cell>
          <cell r="E117">
            <v>27.27272727272727</v>
          </cell>
          <cell r="F117">
            <v>16</v>
          </cell>
          <cell r="G117">
            <v>0</v>
          </cell>
          <cell r="H117">
            <v>9</v>
          </cell>
          <cell r="I117">
            <v>0</v>
          </cell>
          <cell r="J117">
            <v>0</v>
          </cell>
          <cell r="K117">
            <v>0</v>
          </cell>
          <cell r="L117">
            <v>1.4545454545454546</v>
          </cell>
          <cell r="M117">
            <v>39.583333333333336</v>
          </cell>
          <cell r="N117">
            <v>3</v>
          </cell>
        </row>
        <row r="118">
          <cell r="A118" t="str">
            <v>Bragg</v>
          </cell>
          <cell r="C118">
            <v>1</v>
          </cell>
          <cell r="D118">
            <v>1</v>
          </cell>
          <cell r="E118">
            <v>100</v>
          </cell>
          <cell r="F118">
            <v>-2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-2</v>
          </cell>
          <cell r="M118">
            <v>79.166666666666671</v>
          </cell>
          <cell r="N118">
            <v>0</v>
          </cell>
        </row>
        <row r="125">
          <cell r="A125" t="str">
            <v>Harris, R</v>
          </cell>
          <cell r="C125">
            <v>18</v>
          </cell>
          <cell r="D125">
            <v>2</v>
          </cell>
          <cell r="E125">
            <v>116</v>
          </cell>
          <cell r="F125">
            <v>6.4444444444444446</v>
          </cell>
          <cell r="G125">
            <v>80</v>
          </cell>
          <cell r="H125">
            <v>0</v>
          </cell>
        </row>
        <row r="126">
          <cell r="A126" t="str">
            <v>Roberts</v>
          </cell>
          <cell r="C126">
            <v>11</v>
          </cell>
          <cell r="D126">
            <v>2</v>
          </cell>
          <cell r="E126">
            <v>1</v>
          </cell>
          <cell r="F126">
            <v>9.0909090909090912E-2</v>
          </cell>
          <cell r="G126">
            <v>2</v>
          </cell>
          <cell r="H126">
            <v>0</v>
          </cell>
        </row>
        <row r="127">
          <cell r="A127" t="str">
            <v>Vactor</v>
          </cell>
          <cell r="C127">
            <v>4</v>
          </cell>
          <cell r="D127">
            <v>0</v>
          </cell>
          <cell r="E127">
            <v>5</v>
          </cell>
          <cell r="F127">
            <v>1.25</v>
          </cell>
          <cell r="G127">
            <v>3</v>
          </cell>
          <cell r="H127">
            <v>0</v>
          </cell>
        </row>
        <row r="128">
          <cell r="A128" t="str">
            <v>Kopay</v>
          </cell>
          <cell r="C128">
            <v>1</v>
          </cell>
          <cell r="D128">
            <v>0</v>
          </cell>
          <cell r="E128">
            <v>-2</v>
          </cell>
          <cell r="F128">
            <v>-2</v>
          </cell>
          <cell r="G128">
            <v>-2</v>
          </cell>
          <cell r="H128">
            <v>0</v>
          </cell>
        </row>
        <row r="134">
          <cell r="A134" t="str">
            <v>Vactor</v>
          </cell>
        </row>
        <row r="135">
          <cell r="A135" t="str">
            <v>Harris, R</v>
          </cell>
        </row>
        <row r="136">
          <cell r="A136" t="str">
            <v>Harris, J</v>
          </cell>
        </row>
        <row r="137">
          <cell r="A137" t="str">
            <v>Dyer</v>
          </cell>
        </row>
        <row r="138">
          <cell r="A138" t="str">
            <v>Richter</v>
          </cell>
        </row>
        <row r="146">
          <cell r="A146" t="str">
            <v>Bragg</v>
          </cell>
          <cell r="C146">
            <v>62</v>
          </cell>
          <cell r="D146">
            <v>2260</v>
          </cell>
          <cell r="E146">
            <v>36.451612903225808</v>
          </cell>
          <cell r="F146">
            <v>60</v>
          </cell>
          <cell r="G146">
            <v>3</v>
          </cell>
        </row>
        <row r="153">
          <cell r="A153" t="str">
            <v>Knight</v>
          </cell>
          <cell r="C153">
            <v>42</v>
          </cell>
          <cell r="D153">
            <v>24</v>
          </cell>
          <cell r="E153">
            <v>30</v>
          </cell>
          <cell r="F153">
            <v>20</v>
          </cell>
          <cell r="G153">
            <v>66.666666666666657</v>
          </cell>
          <cell r="H153">
            <v>45</v>
          </cell>
          <cell r="I153">
            <v>32</v>
          </cell>
          <cell r="J153">
            <v>31</v>
          </cell>
          <cell r="K153">
            <v>96.875</v>
          </cell>
          <cell r="L153">
            <v>91</v>
          </cell>
        </row>
        <row r="159">
          <cell r="A159" t="str">
            <v>Owens</v>
          </cell>
          <cell r="C159">
            <v>5</v>
          </cell>
          <cell r="D159">
            <v>78</v>
          </cell>
          <cell r="E159">
            <v>15.6</v>
          </cell>
          <cell r="F159">
            <v>26</v>
          </cell>
          <cell r="G159">
            <v>0</v>
          </cell>
        </row>
        <row r="160">
          <cell r="A160" t="str">
            <v>Bass</v>
          </cell>
          <cell r="C160">
            <v>4</v>
          </cell>
          <cell r="D160">
            <v>62</v>
          </cell>
          <cell r="E160">
            <v>15.5</v>
          </cell>
          <cell r="F160">
            <v>21</v>
          </cell>
          <cell r="G160">
            <v>0</v>
          </cell>
        </row>
        <row r="161">
          <cell r="A161" t="str">
            <v>Harris, R</v>
          </cell>
          <cell r="C161">
            <v>3</v>
          </cell>
          <cell r="D161">
            <v>32</v>
          </cell>
          <cell r="E161">
            <v>10.666666666666666</v>
          </cell>
          <cell r="F161">
            <v>17</v>
          </cell>
          <cell r="G161">
            <v>0</v>
          </cell>
        </row>
        <row r="162">
          <cell r="A162" t="str">
            <v>Fischer</v>
          </cell>
          <cell r="C162">
            <v>3</v>
          </cell>
          <cell r="D162">
            <v>1</v>
          </cell>
          <cell r="E162">
            <v>0.33333333333333331</v>
          </cell>
          <cell r="F162">
            <v>2</v>
          </cell>
          <cell r="G162">
            <v>0</v>
          </cell>
        </row>
        <row r="163">
          <cell r="A163" t="str">
            <v>Hanburger</v>
          </cell>
          <cell r="C163">
            <v>1</v>
          </cell>
          <cell r="D163">
            <v>8</v>
          </cell>
          <cell r="E163">
            <v>8</v>
          </cell>
          <cell r="F163">
            <v>8</v>
          </cell>
          <cell r="G163">
            <v>0</v>
          </cell>
        </row>
        <row r="174">
          <cell r="A174" t="str">
            <v>Anderson</v>
          </cell>
          <cell r="C174">
            <v>9.5</v>
          </cell>
        </row>
        <row r="175">
          <cell r="A175" t="str">
            <v>Hoffman</v>
          </cell>
          <cell r="C175">
            <v>8.5</v>
          </cell>
        </row>
        <row r="176">
          <cell r="A176" t="str">
            <v>Brundige</v>
          </cell>
          <cell r="C176">
            <v>8.5</v>
          </cell>
        </row>
        <row r="177">
          <cell r="A177" t="str">
            <v>Hanburger</v>
          </cell>
          <cell r="C177">
            <v>5.5</v>
          </cell>
        </row>
        <row r="178">
          <cell r="A178" t="str">
            <v>Tillman</v>
          </cell>
          <cell r="C178">
            <v>2</v>
          </cell>
        </row>
        <row r="179">
          <cell r="A179" t="str">
            <v>Sistrunk</v>
          </cell>
          <cell r="C179">
            <v>1.5</v>
          </cell>
        </row>
        <row r="180">
          <cell r="A180" t="str">
            <v>Bosch</v>
          </cell>
          <cell r="C180">
            <v>1.5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mulative Stats"/>
      <sheetName val="LEADERS"/>
      <sheetName val="@NYG"/>
      <sheetName val="PHI"/>
      <sheetName val="@DET"/>
      <sheetName val="MIN"/>
      <sheetName val="SDC"/>
      <sheetName val="DET"/>
      <sheetName val="@ATL"/>
      <sheetName val="SFO"/>
      <sheetName val="@GBP"/>
      <sheetName val="BUF"/>
      <sheetName val="@BAL"/>
      <sheetName val="@MIN"/>
      <sheetName val="GBP"/>
      <sheetName val="@NOS"/>
      <sheetName val="Bills"/>
      <sheetName val="@Jets"/>
      <sheetName val="Formula"/>
    </sheetNames>
    <sheetDataSet>
      <sheetData sheetId="0">
        <row r="6">
          <cell r="D6">
            <v>201</v>
          </cell>
          <cell r="M6">
            <v>233</v>
          </cell>
        </row>
        <row r="7">
          <cell r="D7">
            <v>67</v>
          </cell>
          <cell r="M7">
            <v>78</v>
          </cell>
        </row>
        <row r="8">
          <cell r="D8">
            <v>98</v>
          </cell>
          <cell r="M8">
            <v>125</v>
          </cell>
        </row>
        <row r="9">
          <cell r="D9">
            <v>36</v>
          </cell>
          <cell r="M9">
            <v>30</v>
          </cell>
        </row>
        <row r="11">
          <cell r="D11">
            <v>355</v>
          </cell>
          <cell r="M11">
            <v>419</v>
          </cell>
        </row>
        <row r="12">
          <cell r="D12">
            <v>1145</v>
          </cell>
          <cell r="M12">
            <v>1265</v>
          </cell>
        </row>
        <row r="13">
          <cell r="D13">
            <v>3.2253521126760565</v>
          </cell>
          <cell r="M13">
            <v>3.0190930787589498</v>
          </cell>
        </row>
        <row r="15">
          <cell r="D15">
            <v>407</v>
          </cell>
          <cell r="M15">
            <v>384</v>
          </cell>
        </row>
        <row r="16">
          <cell r="D16">
            <v>195</v>
          </cell>
          <cell r="M16">
            <v>222</v>
          </cell>
        </row>
        <row r="17">
          <cell r="D17">
            <v>47.911547911547913</v>
          </cell>
          <cell r="M17">
            <v>57.8125</v>
          </cell>
        </row>
        <row r="18">
          <cell r="D18">
            <v>2785</v>
          </cell>
          <cell r="M18">
            <v>3266</v>
          </cell>
        </row>
        <row r="19">
          <cell r="D19">
            <v>36</v>
          </cell>
          <cell r="M19">
            <v>48</v>
          </cell>
        </row>
        <row r="20">
          <cell r="D20">
            <v>214</v>
          </cell>
          <cell r="M20">
            <v>366</v>
          </cell>
        </row>
        <row r="21">
          <cell r="D21">
            <v>2571</v>
          </cell>
          <cell r="M21">
            <v>2900</v>
          </cell>
        </row>
        <row r="22">
          <cell r="D22">
            <v>5.8036117381489838</v>
          </cell>
          <cell r="M22">
            <v>6.7129629629629628</v>
          </cell>
        </row>
        <row r="23">
          <cell r="D23">
            <v>14.282051282051283</v>
          </cell>
          <cell r="M23">
            <v>14.711711711711711</v>
          </cell>
        </row>
        <row r="26">
          <cell r="D26">
            <v>3716</v>
          </cell>
          <cell r="M26">
            <v>4165</v>
          </cell>
        </row>
        <row r="27">
          <cell r="D27">
            <v>30.812701829924649</v>
          </cell>
          <cell r="M27">
            <v>30.372148859543817</v>
          </cell>
        </row>
        <row r="28">
          <cell r="D28">
            <v>69.187298170075351</v>
          </cell>
          <cell r="M28">
            <v>69.627851140456187</v>
          </cell>
        </row>
        <row r="30">
          <cell r="D30">
            <v>798</v>
          </cell>
          <cell r="M30">
            <v>851</v>
          </cell>
        </row>
        <row r="31">
          <cell r="D31">
            <v>4.6566416040100247</v>
          </cell>
          <cell r="M31">
            <v>4.894242068155112</v>
          </cell>
        </row>
        <row r="34">
          <cell r="D34">
            <v>26</v>
          </cell>
          <cell r="M34">
            <v>18</v>
          </cell>
        </row>
        <row r="35">
          <cell r="D35">
            <v>436</v>
          </cell>
          <cell r="M35">
            <v>107</v>
          </cell>
        </row>
        <row r="36">
          <cell r="D36">
            <v>3</v>
          </cell>
          <cell r="M36">
            <v>1</v>
          </cell>
        </row>
        <row r="38">
          <cell r="D38">
            <v>79</v>
          </cell>
          <cell r="M38">
            <v>83</v>
          </cell>
        </row>
        <row r="39">
          <cell r="D39">
            <v>3194</v>
          </cell>
          <cell r="M39">
            <v>3362</v>
          </cell>
        </row>
        <row r="40">
          <cell r="D40">
            <v>40.430379746835442</v>
          </cell>
          <cell r="M40">
            <v>40.506024096385545</v>
          </cell>
        </row>
        <row r="42">
          <cell r="D42">
            <v>61</v>
          </cell>
          <cell r="M42">
            <v>42</v>
          </cell>
        </row>
        <row r="43">
          <cell r="D43">
            <v>248</v>
          </cell>
          <cell r="M43">
            <v>194</v>
          </cell>
        </row>
        <row r="44">
          <cell r="D44">
            <v>4.0655737704918034</v>
          </cell>
          <cell r="M44">
            <v>4.6190476190476186</v>
          </cell>
        </row>
        <row r="45">
          <cell r="D45">
            <v>0</v>
          </cell>
          <cell r="M45">
            <v>0</v>
          </cell>
        </row>
        <row r="47">
          <cell r="D47">
            <v>48</v>
          </cell>
          <cell r="M47">
            <v>45</v>
          </cell>
        </row>
        <row r="48">
          <cell r="D48">
            <v>1199</v>
          </cell>
          <cell r="M48">
            <v>856</v>
          </cell>
        </row>
        <row r="49">
          <cell r="D49">
            <v>24.979166666666668</v>
          </cell>
          <cell r="M49">
            <v>19.022222222222222</v>
          </cell>
        </row>
        <row r="50">
          <cell r="D50">
            <v>2</v>
          </cell>
          <cell r="M50">
            <v>0</v>
          </cell>
        </row>
        <row r="52">
          <cell r="D52">
            <v>102</v>
          </cell>
          <cell r="M52">
            <v>118</v>
          </cell>
        </row>
        <row r="53">
          <cell r="D53">
            <v>1032</v>
          </cell>
          <cell r="M53">
            <v>1092</v>
          </cell>
        </row>
        <row r="55">
          <cell r="D55">
            <v>27</v>
          </cell>
          <cell r="M55">
            <v>28</v>
          </cell>
        </row>
        <row r="56">
          <cell r="D56">
            <v>12</v>
          </cell>
          <cell r="M56">
            <v>13</v>
          </cell>
        </row>
        <row r="58">
          <cell r="D58">
            <v>247</v>
          </cell>
          <cell r="M58">
            <v>267</v>
          </cell>
        </row>
        <row r="59">
          <cell r="D59">
            <v>28</v>
          </cell>
          <cell r="M59">
            <v>31</v>
          </cell>
        </row>
        <row r="60">
          <cell r="D60">
            <v>9</v>
          </cell>
          <cell r="M60">
            <v>12</v>
          </cell>
        </row>
        <row r="61">
          <cell r="D61">
            <v>16</v>
          </cell>
          <cell r="M61">
            <v>18</v>
          </cell>
        </row>
        <row r="62">
          <cell r="D62">
            <v>3</v>
          </cell>
          <cell r="M62">
            <v>3</v>
          </cell>
        </row>
        <row r="63">
          <cell r="D63">
            <v>28</v>
          </cell>
          <cell r="M63">
            <v>30</v>
          </cell>
        </row>
        <row r="64">
          <cell r="D64">
            <v>0</v>
          </cell>
          <cell r="M64">
            <v>0</v>
          </cell>
        </row>
        <row r="65">
          <cell r="D65">
            <v>17</v>
          </cell>
          <cell r="M65">
            <v>17</v>
          </cell>
        </row>
        <row r="66">
          <cell r="D66">
            <v>36</v>
          </cell>
          <cell r="M66">
            <v>33</v>
          </cell>
        </row>
        <row r="67">
          <cell r="D67">
            <v>47.222222222222221</v>
          </cell>
          <cell r="M67">
            <v>51.515151515151516</v>
          </cell>
        </row>
        <row r="75">
          <cell r="A75" t="str">
            <v>Montgomery</v>
          </cell>
          <cell r="C75">
            <v>62</v>
          </cell>
          <cell r="D75">
            <v>314</v>
          </cell>
          <cell r="E75">
            <v>5.064516129032258</v>
          </cell>
          <cell r="F75">
            <v>48</v>
          </cell>
          <cell r="G75">
            <v>3</v>
          </cell>
        </row>
        <row r="76">
          <cell r="A76" t="str">
            <v>Shy</v>
          </cell>
          <cell r="C76">
            <v>78</v>
          </cell>
          <cell r="D76">
            <v>310</v>
          </cell>
          <cell r="E76">
            <v>3.9743589743589745</v>
          </cell>
          <cell r="F76">
            <v>44</v>
          </cell>
          <cell r="G76">
            <v>1</v>
          </cell>
        </row>
        <row r="77">
          <cell r="A77" t="str">
            <v>Bull</v>
          </cell>
          <cell r="C77">
            <v>64</v>
          </cell>
          <cell r="D77">
            <v>200</v>
          </cell>
          <cell r="E77">
            <v>3.125</v>
          </cell>
          <cell r="F77">
            <v>21</v>
          </cell>
          <cell r="G77">
            <v>2</v>
          </cell>
        </row>
        <row r="78">
          <cell r="A78" t="str">
            <v>Hull</v>
          </cell>
          <cell r="C78">
            <v>35</v>
          </cell>
          <cell r="D78">
            <v>96</v>
          </cell>
          <cell r="E78">
            <v>2.7428571428571429</v>
          </cell>
          <cell r="F78">
            <v>14</v>
          </cell>
          <cell r="G78">
            <v>2</v>
          </cell>
        </row>
        <row r="79">
          <cell r="A79" t="str">
            <v>Concannon</v>
          </cell>
          <cell r="C79">
            <v>44</v>
          </cell>
          <cell r="D79">
            <v>70</v>
          </cell>
          <cell r="E79">
            <v>1.5909090909090908</v>
          </cell>
          <cell r="F79">
            <v>23</v>
          </cell>
          <cell r="G79">
            <v>1</v>
          </cell>
        </row>
        <row r="80">
          <cell r="A80" t="str">
            <v>Baynham</v>
          </cell>
          <cell r="C80">
            <v>26</v>
          </cell>
          <cell r="D80">
            <v>54</v>
          </cell>
          <cell r="E80">
            <v>2.0769230769230771</v>
          </cell>
          <cell r="F80">
            <v>12</v>
          </cell>
          <cell r="G80">
            <v>0</v>
          </cell>
        </row>
        <row r="81">
          <cell r="A81" t="str">
            <v>Sayers</v>
          </cell>
          <cell r="C81">
            <v>22</v>
          </cell>
          <cell r="D81">
            <v>41</v>
          </cell>
          <cell r="E81">
            <v>1.8636363636363635</v>
          </cell>
          <cell r="F81">
            <v>8</v>
          </cell>
          <cell r="G81">
            <v>0</v>
          </cell>
        </row>
        <row r="82">
          <cell r="A82" t="str">
            <v>Douglass</v>
          </cell>
          <cell r="C82">
            <v>10</v>
          </cell>
          <cell r="D82">
            <v>33</v>
          </cell>
          <cell r="E82">
            <v>3.3</v>
          </cell>
          <cell r="F82">
            <v>25</v>
          </cell>
          <cell r="G82">
            <v>0</v>
          </cell>
        </row>
        <row r="83">
          <cell r="A83" t="str">
            <v>Green</v>
          </cell>
          <cell r="C83">
            <v>1</v>
          </cell>
          <cell r="D83">
            <v>18</v>
          </cell>
          <cell r="E83">
            <v>18</v>
          </cell>
          <cell r="F83">
            <v>18</v>
          </cell>
          <cell r="G83">
            <v>0</v>
          </cell>
        </row>
        <row r="84">
          <cell r="A84" t="str">
            <v>Gordon</v>
          </cell>
          <cell r="C84">
            <v>3</v>
          </cell>
          <cell r="D84">
            <v>10</v>
          </cell>
          <cell r="E84">
            <v>3.3333333333333335</v>
          </cell>
          <cell r="F84">
            <v>10</v>
          </cell>
          <cell r="G84">
            <v>0</v>
          </cell>
        </row>
        <row r="85">
          <cell r="A85" t="str">
            <v>Turner</v>
          </cell>
          <cell r="C85">
            <v>2</v>
          </cell>
          <cell r="D85">
            <v>1</v>
          </cell>
          <cell r="E85">
            <v>0.5</v>
          </cell>
          <cell r="F85">
            <v>3</v>
          </cell>
          <cell r="G85">
            <v>0</v>
          </cell>
        </row>
        <row r="86">
          <cell r="A86" t="str">
            <v>Kurek</v>
          </cell>
          <cell r="C86">
            <v>8</v>
          </cell>
          <cell r="D86">
            <v>-2</v>
          </cell>
          <cell r="E86">
            <v>-0.25</v>
          </cell>
          <cell r="F86">
            <v>0</v>
          </cell>
          <cell r="G86">
            <v>0</v>
          </cell>
        </row>
        <row r="94">
          <cell r="A94" t="str">
            <v>Gordon</v>
          </cell>
          <cell r="C94">
            <v>82</v>
          </cell>
          <cell r="D94">
            <v>1362</v>
          </cell>
          <cell r="E94">
            <v>16.609756097560975</v>
          </cell>
          <cell r="F94">
            <v>96</v>
          </cell>
          <cell r="G94">
            <v>9</v>
          </cell>
        </row>
        <row r="95">
          <cell r="A95" t="str">
            <v>Farmer</v>
          </cell>
          <cell r="C95">
            <v>27</v>
          </cell>
          <cell r="D95">
            <v>450</v>
          </cell>
          <cell r="E95">
            <v>16.666666666666668</v>
          </cell>
          <cell r="F95">
            <v>80</v>
          </cell>
          <cell r="G95">
            <v>1</v>
          </cell>
        </row>
        <row r="96">
          <cell r="A96" t="str">
            <v>Montgomery</v>
          </cell>
          <cell r="C96">
            <v>12</v>
          </cell>
          <cell r="D96">
            <v>58</v>
          </cell>
          <cell r="E96">
            <v>4.833333333333333</v>
          </cell>
          <cell r="F96">
            <v>16</v>
          </cell>
          <cell r="G96">
            <v>0</v>
          </cell>
        </row>
        <row r="97">
          <cell r="A97" t="str">
            <v>Hull</v>
          </cell>
          <cell r="C97">
            <v>11</v>
          </cell>
          <cell r="D97">
            <v>76</v>
          </cell>
          <cell r="E97">
            <v>6.9090909090909092</v>
          </cell>
          <cell r="F97">
            <v>21</v>
          </cell>
          <cell r="G97">
            <v>1</v>
          </cell>
        </row>
        <row r="98">
          <cell r="A98" t="str">
            <v>Wallace</v>
          </cell>
          <cell r="C98">
            <v>9</v>
          </cell>
          <cell r="D98">
            <v>121</v>
          </cell>
          <cell r="E98">
            <v>13.444444444444445</v>
          </cell>
          <cell r="F98">
            <v>37</v>
          </cell>
          <cell r="G98">
            <v>0</v>
          </cell>
        </row>
        <row r="99">
          <cell r="A99" t="str">
            <v>Bull</v>
          </cell>
          <cell r="C99">
            <v>9</v>
          </cell>
          <cell r="D99">
            <v>71</v>
          </cell>
          <cell r="E99">
            <v>7.8888888888888893</v>
          </cell>
          <cell r="F99">
            <v>33</v>
          </cell>
          <cell r="G99">
            <v>0</v>
          </cell>
        </row>
        <row r="100">
          <cell r="A100" t="str">
            <v>Baynham</v>
          </cell>
          <cell r="C100">
            <v>9</v>
          </cell>
          <cell r="D100">
            <v>30</v>
          </cell>
          <cell r="E100">
            <v>3.3333333333333335</v>
          </cell>
          <cell r="F100">
            <v>10</v>
          </cell>
          <cell r="G100">
            <v>0</v>
          </cell>
        </row>
        <row r="101">
          <cell r="A101" t="str">
            <v>Hester</v>
          </cell>
          <cell r="C101">
            <v>9</v>
          </cell>
          <cell r="D101">
            <v>84</v>
          </cell>
          <cell r="E101">
            <v>9.3333333333333339</v>
          </cell>
          <cell r="F101">
            <v>21</v>
          </cell>
          <cell r="G101">
            <v>0</v>
          </cell>
        </row>
        <row r="102">
          <cell r="A102" t="str">
            <v>Seymour</v>
          </cell>
          <cell r="C102">
            <v>8</v>
          </cell>
          <cell r="D102">
            <v>170</v>
          </cell>
          <cell r="E102">
            <v>21.25</v>
          </cell>
          <cell r="F102">
            <v>45</v>
          </cell>
          <cell r="G102">
            <v>1</v>
          </cell>
        </row>
        <row r="103">
          <cell r="A103" t="str">
            <v>Shy</v>
          </cell>
          <cell r="C103">
            <v>7</v>
          </cell>
          <cell r="D103">
            <v>225</v>
          </cell>
          <cell r="E103">
            <v>32.142857142857146</v>
          </cell>
          <cell r="F103">
            <v>68</v>
          </cell>
          <cell r="G103">
            <v>3</v>
          </cell>
        </row>
        <row r="104">
          <cell r="A104" t="str">
            <v>Coady</v>
          </cell>
          <cell r="C104">
            <v>6</v>
          </cell>
          <cell r="D104">
            <v>38</v>
          </cell>
          <cell r="E104">
            <v>6.333333333333333</v>
          </cell>
          <cell r="F104">
            <v>24</v>
          </cell>
          <cell r="G104">
            <v>0</v>
          </cell>
        </row>
        <row r="105">
          <cell r="A105" t="str">
            <v>Kurek</v>
          </cell>
          <cell r="C105">
            <v>2</v>
          </cell>
          <cell r="D105">
            <v>31</v>
          </cell>
          <cell r="E105">
            <v>15.5</v>
          </cell>
          <cell r="F105">
            <v>28</v>
          </cell>
          <cell r="G105">
            <v>0</v>
          </cell>
        </row>
        <row r="106">
          <cell r="A106" t="str">
            <v>Cole</v>
          </cell>
          <cell r="C106">
            <v>2</v>
          </cell>
          <cell r="D106">
            <v>18</v>
          </cell>
          <cell r="E106">
            <v>9</v>
          </cell>
          <cell r="F106">
            <v>21</v>
          </cell>
          <cell r="G106">
            <v>0</v>
          </cell>
        </row>
        <row r="107">
          <cell r="A107" t="str">
            <v>Turner</v>
          </cell>
          <cell r="C107">
            <v>2</v>
          </cell>
          <cell r="D107">
            <v>51</v>
          </cell>
          <cell r="E107">
            <v>25.5</v>
          </cell>
          <cell r="F107">
            <v>34</v>
          </cell>
          <cell r="G107">
            <v>1</v>
          </cell>
        </row>
        <row r="116">
          <cell r="A116" t="str">
            <v>Concannon</v>
          </cell>
          <cell r="C116">
            <v>379</v>
          </cell>
          <cell r="D116">
            <v>185</v>
          </cell>
          <cell r="E116">
            <v>48.812664907651715</v>
          </cell>
          <cell r="F116">
            <v>2452</v>
          </cell>
          <cell r="G116">
            <v>14</v>
          </cell>
          <cell r="H116">
            <v>82</v>
          </cell>
          <cell r="I116">
            <v>24</v>
          </cell>
          <cell r="J116">
            <v>3.6939313984168867</v>
          </cell>
          <cell r="K116">
            <v>6.3324538258575203</v>
          </cell>
          <cell r="L116">
            <v>6.4696569920844329</v>
          </cell>
          <cell r="M116">
            <v>55.64533861037819</v>
          </cell>
          <cell r="N116">
            <v>29</v>
          </cell>
        </row>
        <row r="117">
          <cell r="A117" t="str">
            <v>Douglass</v>
          </cell>
          <cell r="C117">
            <v>24</v>
          </cell>
          <cell r="D117">
            <v>8</v>
          </cell>
          <cell r="E117">
            <v>33.333333333333329</v>
          </cell>
          <cell r="F117">
            <v>309</v>
          </cell>
          <cell r="G117">
            <v>2</v>
          </cell>
          <cell r="H117">
            <v>96</v>
          </cell>
          <cell r="I117">
            <v>1</v>
          </cell>
          <cell r="J117">
            <v>8.3333333333333321</v>
          </cell>
          <cell r="K117">
            <v>4.1666666666666661</v>
          </cell>
          <cell r="L117">
            <v>12.875</v>
          </cell>
          <cell r="M117">
            <v>92.3611111111111</v>
          </cell>
          <cell r="N117">
            <v>6</v>
          </cell>
        </row>
        <row r="118">
          <cell r="A118" t="str">
            <v>Bull</v>
          </cell>
          <cell r="C118">
            <v>3</v>
          </cell>
          <cell r="D118">
            <v>1</v>
          </cell>
          <cell r="E118">
            <v>33.333333333333329</v>
          </cell>
          <cell r="F118">
            <v>25</v>
          </cell>
          <cell r="G118">
            <v>0</v>
          </cell>
          <cell r="H118">
            <v>25</v>
          </cell>
          <cell r="I118">
            <v>1</v>
          </cell>
          <cell r="J118">
            <v>0</v>
          </cell>
          <cell r="K118">
            <v>33.333333333333329</v>
          </cell>
          <cell r="L118">
            <v>8.3333333333333339</v>
          </cell>
          <cell r="M118">
            <v>25</v>
          </cell>
          <cell r="N118">
            <v>0</v>
          </cell>
        </row>
        <row r="119">
          <cell r="A119" t="str">
            <v>Green</v>
          </cell>
          <cell r="C119">
            <v>1</v>
          </cell>
          <cell r="D119">
            <v>1</v>
          </cell>
          <cell r="E119">
            <v>100</v>
          </cell>
          <cell r="F119">
            <v>-1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-1</v>
          </cell>
          <cell r="M119">
            <v>79.166666666666671</v>
          </cell>
          <cell r="N119">
            <v>0</v>
          </cell>
        </row>
        <row r="120">
          <cell r="N120">
            <v>1</v>
          </cell>
        </row>
        <row r="121">
          <cell r="N121">
            <v>0</v>
          </cell>
        </row>
        <row r="125">
          <cell r="A125" t="str">
            <v>Smith</v>
          </cell>
          <cell r="C125">
            <v>36</v>
          </cell>
          <cell r="D125">
            <v>1</v>
          </cell>
          <cell r="E125">
            <v>148</v>
          </cell>
          <cell r="F125">
            <v>4.1111111111111107</v>
          </cell>
          <cell r="G125">
            <v>17</v>
          </cell>
          <cell r="H125">
            <v>0</v>
          </cell>
        </row>
        <row r="126">
          <cell r="A126" t="str">
            <v>Cole</v>
          </cell>
          <cell r="C126">
            <v>16</v>
          </cell>
          <cell r="D126">
            <v>0</v>
          </cell>
          <cell r="E126">
            <v>65</v>
          </cell>
          <cell r="F126">
            <v>4.0625</v>
          </cell>
          <cell r="G126">
            <v>15</v>
          </cell>
          <cell r="H126">
            <v>0</v>
          </cell>
        </row>
        <row r="127">
          <cell r="A127" t="str">
            <v>Lyle</v>
          </cell>
          <cell r="C127">
            <v>8</v>
          </cell>
          <cell r="D127">
            <v>1</v>
          </cell>
          <cell r="E127">
            <v>35</v>
          </cell>
          <cell r="F127">
            <v>4.375</v>
          </cell>
          <cell r="G127">
            <v>16</v>
          </cell>
          <cell r="H127">
            <v>0</v>
          </cell>
        </row>
        <row r="128">
          <cell r="A128" t="str">
            <v>Turner</v>
          </cell>
          <cell r="C128">
            <v>1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</row>
        <row r="134">
          <cell r="A134" t="str">
            <v>Smith</v>
          </cell>
          <cell r="C134">
            <v>24</v>
          </cell>
          <cell r="D134">
            <v>539</v>
          </cell>
          <cell r="E134">
            <v>22.458333333333332</v>
          </cell>
          <cell r="F134">
            <v>28</v>
          </cell>
          <cell r="G134">
            <v>0</v>
          </cell>
        </row>
        <row r="135">
          <cell r="A135" t="str">
            <v>Turner</v>
          </cell>
          <cell r="C135">
            <v>21</v>
          </cell>
          <cell r="D135">
            <v>619</v>
          </cell>
          <cell r="E135">
            <v>29.476190476190474</v>
          </cell>
          <cell r="F135">
            <v>95</v>
          </cell>
          <cell r="G135">
            <v>2</v>
          </cell>
        </row>
        <row r="136">
          <cell r="A136" t="str">
            <v>Montgomery</v>
          </cell>
          <cell r="C136">
            <v>2</v>
          </cell>
          <cell r="D136">
            <v>41</v>
          </cell>
          <cell r="E136">
            <v>20.5</v>
          </cell>
          <cell r="F136">
            <v>22</v>
          </cell>
          <cell r="G136">
            <v>0</v>
          </cell>
        </row>
        <row r="137">
          <cell r="A137" t="str">
            <v>Butkus</v>
          </cell>
          <cell r="C137">
            <v>1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46">
          <cell r="A146" t="str">
            <v>Green</v>
          </cell>
          <cell r="C146">
            <v>78</v>
          </cell>
          <cell r="D146">
            <v>3168</v>
          </cell>
          <cell r="E146">
            <v>40.615384615384613</v>
          </cell>
          <cell r="F146">
            <v>54</v>
          </cell>
          <cell r="G146">
            <v>0</v>
          </cell>
        </row>
        <row r="147">
          <cell r="A147" t="str">
            <v>Lyle</v>
          </cell>
          <cell r="C147">
            <v>1</v>
          </cell>
          <cell r="D147">
            <v>26</v>
          </cell>
          <cell r="E147">
            <v>26</v>
          </cell>
          <cell r="F147">
            <v>26</v>
          </cell>
          <cell r="G147">
            <v>0</v>
          </cell>
        </row>
        <row r="153">
          <cell r="A153" t="str">
            <v>Percival</v>
          </cell>
          <cell r="C153">
            <v>45</v>
          </cell>
          <cell r="D153">
            <v>11</v>
          </cell>
          <cell r="E153">
            <v>36</v>
          </cell>
          <cell r="F153">
            <v>17</v>
          </cell>
          <cell r="G153">
            <v>47.222222222222221</v>
          </cell>
          <cell r="H153">
            <v>38</v>
          </cell>
          <cell r="I153">
            <v>28</v>
          </cell>
          <cell r="J153">
            <v>28</v>
          </cell>
          <cell r="K153">
            <v>100</v>
          </cell>
          <cell r="L153">
            <v>79</v>
          </cell>
        </row>
        <row r="159">
          <cell r="A159" t="str">
            <v>Butkus</v>
          </cell>
          <cell r="C159">
            <v>5</v>
          </cell>
          <cell r="D159">
            <v>48</v>
          </cell>
          <cell r="E159">
            <v>9.6</v>
          </cell>
          <cell r="F159">
            <v>48</v>
          </cell>
          <cell r="G159">
            <v>0</v>
          </cell>
        </row>
        <row r="160">
          <cell r="A160" t="str">
            <v>Buffone</v>
          </cell>
          <cell r="C160">
            <v>4</v>
          </cell>
          <cell r="D160">
            <v>15</v>
          </cell>
          <cell r="E160">
            <v>3.75</v>
          </cell>
          <cell r="F160">
            <v>7</v>
          </cell>
          <cell r="G160">
            <v>0</v>
          </cell>
        </row>
        <row r="161">
          <cell r="A161" t="str">
            <v>Daniels</v>
          </cell>
          <cell r="C161">
            <v>4</v>
          </cell>
          <cell r="D161">
            <v>39</v>
          </cell>
          <cell r="E161">
            <v>9.75</v>
          </cell>
          <cell r="F161">
            <v>14</v>
          </cell>
          <cell r="G161">
            <v>1</v>
          </cell>
        </row>
        <row r="162">
          <cell r="A162" t="str">
            <v>Taylor</v>
          </cell>
          <cell r="C162">
            <v>1</v>
          </cell>
          <cell r="D162">
            <v>1</v>
          </cell>
          <cell r="E162">
            <v>1</v>
          </cell>
          <cell r="F162">
            <v>1</v>
          </cell>
          <cell r="G162">
            <v>0</v>
          </cell>
        </row>
        <row r="163">
          <cell r="A163" t="str">
            <v>Brupbacher</v>
          </cell>
          <cell r="C163">
            <v>1</v>
          </cell>
          <cell r="D163">
            <v>4</v>
          </cell>
          <cell r="E163">
            <v>4</v>
          </cell>
          <cell r="F163">
            <v>4</v>
          </cell>
          <cell r="G163">
            <v>0</v>
          </cell>
        </row>
        <row r="164">
          <cell r="A164" t="str">
            <v>Seals</v>
          </cell>
          <cell r="C164">
            <v>1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 t="str">
            <v>Clark</v>
          </cell>
          <cell r="C165">
            <v>1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 t="str">
            <v>McRae</v>
          </cell>
          <cell r="C166">
            <v>1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74">
          <cell r="A174" t="str">
            <v>Holman</v>
          </cell>
          <cell r="C174">
            <v>17.5</v>
          </cell>
        </row>
        <row r="175">
          <cell r="A175" t="str">
            <v>O'Bradovich</v>
          </cell>
          <cell r="C175">
            <v>12.5</v>
          </cell>
        </row>
        <row r="176">
          <cell r="A176" t="str">
            <v>Staley</v>
          </cell>
          <cell r="C176">
            <v>6</v>
          </cell>
        </row>
        <row r="177">
          <cell r="A177" t="str">
            <v>Seals</v>
          </cell>
          <cell r="C177">
            <v>5</v>
          </cell>
        </row>
        <row r="178">
          <cell r="A178" t="str">
            <v>Butkus</v>
          </cell>
          <cell r="C178">
            <v>2</v>
          </cell>
        </row>
        <row r="179">
          <cell r="A179" t="str">
            <v>Gunner</v>
          </cell>
          <cell r="C179">
            <v>2</v>
          </cell>
        </row>
        <row r="180">
          <cell r="A180" t="str">
            <v>Smith</v>
          </cell>
          <cell r="C180">
            <v>2</v>
          </cell>
        </row>
        <row r="181">
          <cell r="A181" t="str">
            <v>Daniels</v>
          </cell>
          <cell r="C181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mulative Stats"/>
      <sheetName val="LEADERS"/>
      <sheetName val="@PHI"/>
      <sheetName val="NYG"/>
      <sheetName val="@STL"/>
      <sheetName val="ATL"/>
      <sheetName val="@MIN"/>
      <sheetName val="@KCC"/>
      <sheetName val="PHI"/>
      <sheetName val="@NYG"/>
      <sheetName val="STL"/>
      <sheetName val="@WAS"/>
      <sheetName val="GBP"/>
      <sheetName val="WAS"/>
      <sheetName val="@CLE"/>
      <sheetName val="HOU"/>
      <sheetName val="Bills"/>
      <sheetName val="@Jets"/>
      <sheetName val="Formula"/>
    </sheetNames>
    <sheetDataSet>
      <sheetData sheetId="0">
        <row r="6">
          <cell r="D6">
            <v>265</v>
          </cell>
          <cell r="M6">
            <v>244</v>
          </cell>
        </row>
        <row r="7">
          <cell r="D7">
            <v>145</v>
          </cell>
          <cell r="M7">
            <v>102</v>
          </cell>
        </row>
        <row r="8">
          <cell r="D8">
            <v>96</v>
          </cell>
          <cell r="M8">
            <v>118</v>
          </cell>
        </row>
        <row r="9">
          <cell r="D9">
            <v>24</v>
          </cell>
          <cell r="M9">
            <v>24</v>
          </cell>
        </row>
        <row r="11">
          <cell r="D11">
            <v>492</v>
          </cell>
          <cell r="M11">
            <v>405</v>
          </cell>
        </row>
        <row r="12">
          <cell r="D12">
            <v>2321</v>
          </cell>
          <cell r="M12">
            <v>1647</v>
          </cell>
        </row>
        <row r="13">
          <cell r="D13">
            <v>4.7174796747967482</v>
          </cell>
          <cell r="M13">
            <v>4.0666666666666664</v>
          </cell>
        </row>
        <row r="15">
          <cell r="D15">
            <v>315</v>
          </cell>
          <cell r="M15">
            <v>395</v>
          </cell>
        </row>
        <row r="16">
          <cell r="D16">
            <v>166</v>
          </cell>
          <cell r="M16">
            <v>207</v>
          </cell>
        </row>
        <row r="17">
          <cell r="D17">
            <v>52.698412698412703</v>
          </cell>
          <cell r="M17">
            <v>52.405063291139243</v>
          </cell>
        </row>
        <row r="18">
          <cell r="D18">
            <v>2617</v>
          </cell>
          <cell r="M18">
            <v>2937</v>
          </cell>
        </row>
        <row r="19">
          <cell r="D19">
            <v>40</v>
          </cell>
          <cell r="M19">
            <v>49</v>
          </cell>
        </row>
        <row r="20">
          <cell r="D20">
            <v>290</v>
          </cell>
          <cell r="M20">
            <v>340</v>
          </cell>
        </row>
        <row r="21">
          <cell r="D21">
            <v>2327</v>
          </cell>
          <cell r="M21">
            <v>2597</v>
          </cell>
        </row>
        <row r="22">
          <cell r="D22">
            <v>6.5549295774647884</v>
          </cell>
          <cell r="M22">
            <v>5.8490990990990994</v>
          </cell>
        </row>
        <row r="23">
          <cell r="D23">
            <v>15.765060240963855</v>
          </cell>
          <cell r="M23">
            <v>14.188405797101449</v>
          </cell>
        </row>
        <row r="26">
          <cell r="D26">
            <v>4648</v>
          </cell>
          <cell r="M26">
            <v>4244</v>
          </cell>
        </row>
        <row r="27">
          <cell r="D27">
            <v>49.935456110154909</v>
          </cell>
          <cell r="M27">
            <v>38.807728557964182</v>
          </cell>
        </row>
        <row r="28">
          <cell r="D28">
            <v>50.064543889845091</v>
          </cell>
          <cell r="M28">
            <v>61.192271442035818</v>
          </cell>
        </row>
        <row r="30">
          <cell r="D30">
            <v>847</v>
          </cell>
          <cell r="M30">
            <v>849</v>
          </cell>
        </row>
        <row r="31">
          <cell r="D31">
            <v>5.4876033057851243</v>
          </cell>
          <cell r="M31">
            <v>4.9988221436984688</v>
          </cell>
        </row>
        <row r="34">
          <cell r="D34">
            <v>17</v>
          </cell>
          <cell r="M34">
            <v>23</v>
          </cell>
        </row>
        <row r="35">
          <cell r="D35">
            <v>229</v>
          </cell>
          <cell r="M35">
            <v>253</v>
          </cell>
        </row>
        <row r="36">
          <cell r="D36">
            <v>2</v>
          </cell>
          <cell r="M36">
            <v>1</v>
          </cell>
        </row>
        <row r="38">
          <cell r="D38">
            <v>54</v>
          </cell>
          <cell r="M38">
            <v>70</v>
          </cell>
        </row>
        <row r="39">
          <cell r="D39">
            <v>2238</v>
          </cell>
          <cell r="M39">
            <v>2929</v>
          </cell>
        </row>
        <row r="40">
          <cell r="D40">
            <v>41.444444444444443</v>
          </cell>
          <cell r="M40">
            <v>41.842857142857142</v>
          </cell>
        </row>
        <row r="42">
          <cell r="D42">
            <v>39</v>
          </cell>
          <cell r="M42">
            <v>29</v>
          </cell>
        </row>
        <row r="43">
          <cell r="D43">
            <v>357</v>
          </cell>
          <cell r="M43">
            <v>170</v>
          </cell>
        </row>
        <row r="44">
          <cell r="D44">
            <v>9.1538461538461533</v>
          </cell>
          <cell r="M44">
            <v>5.8620689655172411</v>
          </cell>
        </row>
        <row r="45">
          <cell r="D45">
            <v>0</v>
          </cell>
          <cell r="M45">
            <v>0</v>
          </cell>
        </row>
        <row r="47">
          <cell r="D47">
            <v>49</v>
          </cell>
          <cell r="M47">
            <v>77</v>
          </cell>
        </row>
        <row r="48">
          <cell r="D48">
            <v>1376</v>
          </cell>
          <cell r="M48">
            <v>1603</v>
          </cell>
        </row>
        <row r="49">
          <cell r="D49">
            <v>28.081632653061224</v>
          </cell>
          <cell r="M49">
            <v>20.818181818181817</v>
          </cell>
        </row>
        <row r="50">
          <cell r="D50">
            <v>2</v>
          </cell>
          <cell r="M50">
            <v>1</v>
          </cell>
        </row>
        <row r="52">
          <cell r="D52">
            <v>88</v>
          </cell>
          <cell r="M52">
            <v>93</v>
          </cell>
        </row>
        <row r="53">
          <cell r="D53">
            <v>794</v>
          </cell>
          <cell r="M53">
            <v>812</v>
          </cell>
        </row>
        <row r="55">
          <cell r="D55">
            <v>25</v>
          </cell>
          <cell r="M55">
            <v>19</v>
          </cell>
        </row>
        <row r="56">
          <cell r="D56">
            <v>16</v>
          </cell>
          <cell r="M56">
            <v>15</v>
          </cell>
        </row>
        <row r="58">
          <cell r="D58">
            <v>361</v>
          </cell>
          <cell r="M58">
            <v>261</v>
          </cell>
        </row>
        <row r="59">
          <cell r="D59">
            <v>38</v>
          </cell>
          <cell r="M59">
            <v>30</v>
          </cell>
        </row>
        <row r="60">
          <cell r="D60">
            <v>16</v>
          </cell>
          <cell r="M60">
            <v>14</v>
          </cell>
        </row>
        <row r="61">
          <cell r="D61">
            <v>19</v>
          </cell>
          <cell r="M61">
            <v>13</v>
          </cell>
        </row>
        <row r="62">
          <cell r="D62">
            <v>3</v>
          </cell>
          <cell r="M62">
            <v>3</v>
          </cell>
        </row>
        <row r="63">
          <cell r="D63">
            <v>38</v>
          </cell>
          <cell r="M63">
            <v>28</v>
          </cell>
        </row>
        <row r="64">
          <cell r="D64">
            <v>1</v>
          </cell>
          <cell r="M64">
            <v>1</v>
          </cell>
        </row>
        <row r="65">
          <cell r="D65">
            <v>31</v>
          </cell>
          <cell r="M65">
            <v>17</v>
          </cell>
        </row>
        <row r="66">
          <cell r="D66">
            <v>42</v>
          </cell>
          <cell r="M66">
            <v>30</v>
          </cell>
        </row>
        <row r="67">
          <cell r="D67">
            <v>73.80952380952381</v>
          </cell>
          <cell r="M67">
            <v>56.666666666666664</v>
          </cell>
        </row>
        <row r="75">
          <cell r="A75" t="str">
            <v>Thomas</v>
          </cell>
          <cell r="C75">
            <v>154</v>
          </cell>
          <cell r="D75">
            <v>844</v>
          </cell>
          <cell r="E75">
            <v>5.4805194805194803</v>
          </cell>
          <cell r="F75">
            <v>43</v>
          </cell>
          <cell r="G75">
            <v>2</v>
          </cell>
        </row>
        <row r="76">
          <cell r="A76" t="str">
            <v>Hill</v>
          </cell>
          <cell r="C76">
            <v>151</v>
          </cell>
          <cell r="D76">
            <v>684</v>
          </cell>
          <cell r="E76">
            <v>4.5298013245033113</v>
          </cell>
          <cell r="F76">
            <v>31</v>
          </cell>
          <cell r="G76">
            <v>4</v>
          </cell>
        </row>
        <row r="77">
          <cell r="A77" t="str">
            <v>Garrison</v>
          </cell>
          <cell r="C77">
            <v>107</v>
          </cell>
          <cell r="D77">
            <v>461</v>
          </cell>
          <cell r="E77">
            <v>4.3084112149532707</v>
          </cell>
          <cell r="F77">
            <v>14</v>
          </cell>
          <cell r="G77">
            <v>9</v>
          </cell>
        </row>
        <row r="78">
          <cell r="A78" t="str">
            <v>Staubach</v>
          </cell>
          <cell r="C78">
            <v>16</v>
          </cell>
          <cell r="D78">
            <v>126</v>
          </cell>
          <cell r="E78">
            <v>7.875</v>
          </cell>
          <cell r="F78">
            <v>21</v>
          </cell>
          <cell r="G78">
            <v>1</v>
          </cell>
        </row>
        <row r="79">
          <cell r="A79" t="str">
            <v>Reeves</v>
          </cell>
          <cell r="C79">
            <v>30</v>
          </cell>
          <cell r="D79">
            <v>106</v>
          </cell>
          <cell r="E79">
            <v>3.5333333333333332</v>
          </cell>
          <cell r="F79">
            <v>21</v>
          </cell>
          <cell r="G79">
            <v>0</v>
          </cell>
        </row>
        <row r="80">
          <cell r="A80" t="str">
            <v>Norman</v>
          </cell>
          <cell r="C80">
            <v>2</v>
          </cell>
          <cell r="D80">
            <v>33</v>
          </cell>
          <cell r="E80">
            <v>16.5</v>
          </cell>
          <cell r="F80">
            <v>29</v>
          </cell>
          <cell r="G80">
            <v>0</v>
          </cell>
        </row>
        <row r="81">
          <cell r="A81" t="str">
            <v>Morton</v>
          </cell>
          <cell r="C81">
            <v>22</v>
          </cell>
          <cell r="D81">
            <v>27</v>
          </cell>
          <cell r="E81">
            <v>1.2272727272727273</v>
          </cell>
          <cell r="F81">
            <v>16</v>
          </cell>
          <cell r="G81">
            <v>0</v>
          </cell>
        </row>
        <row r="82">
          <cell r="A82" t="str">
            <v>Hayes</v>
          </cell>
          <cell r="C82">
            <v>3</v>
          </cell>
          <cell r="D82">
            <v>23</v>
          </cell>
          <cell r="E82">
            <v>7.666666666666667</v>
          </cell>
          <cell r="F82">
            <v>13</v>
          </cell>
          <cell r="G82">
            <v>0</v>
          </cell>
        </row>
        <row r="83">
          <cell r="A83" t="str">
            <v>Welch</v>
          </cell>
          <cell r="C83">
            <v>4</v>
          </cell>
          <cell r="D83">
            <v>13</v>
          </cell>
          <cell r="E83">
            <v>3.25</v>
          </cell>
          <cell r="F83">
            <v>8</v>
          </cell>
          <cell r="G83">
            <v>0</v>
          </cell>
        </row>
        <row r="84">
          <cell r="A84" t="str">
            <v>Rentzel</v>
          </cell>
          <cell r="C84">
            <v>1</v>
          </cell>
          <cell r="D84">
            <v>8</v>
          </cell>
          <cell r="E84">
            <v>8</v>
          </cell>
          <cell r="F84">
            <v>8</v>
          </cell>
          <cell r="G84">
            <v>0</v>
          </cell>
        </row>
        <row r="85">
          <cell r="A85" t="str">
            <v>Homan</v>
          </cell>
          <cell r="C85">
            <v>2</v>
          </cell>
          <cell r="D85">
            <v>-4</v>
          </cell>
          <cell r="E85">
            <v>-2</v>
          </cell>
          <cell r="F85">
            <v>0</v>
          </cell>
          <cell r="G85">
            <v>0</v>
          </cell>
        </row>
        <row r="94">
          <cell r="A94" t="str">
            <v>Rentzel</v>
          </cell>
          <cell r="C94">
            <v>36</v>
          </cell>
          <cell r="D94">
            <v>592</v>
          </cell>
          <cell r="E94">
            <v>16.444444444444443</v>
          </cell>
          <cell r="F94">
            <v>65</v>
          </cell>
          <cell r="G94">
            <v>7</v>
          </cell>
        </row>
        <row r="95">
          <cell r="A95" t="str">
            <v>Hayes</v>
          </cell>
          <cell r="C95">
            <v>32</v>
          </cell>
          <cell r="D95">
            <v>818</v>
          </cell>
          <cell r="E95">
            <v>25.5625</v>
          </cell>
          <cell r="F95">
            <v>78</v>
          </cell>
          <cell r="G95">
            <v>4</v>
          </cell>
        </row>
        <row r="96">
          <cell r="A96" t="str">
            <v>Garrison</v>
          </cell>
          <cell r="C96">
            <v>27</v>
          </cell>
          <cell r="D96">
            <v>277</v>
          </cell>
          <cell r="E96">
            <v>10.25925925925926</v>
          </cell>
          <cell r="F96">
            <v>36</v>
          </cell>
          <cell r="G96">
            <v>0</v>
          </cell>
        </row>
        <row r="97">
          <cell r="A97" t="str">
            <v>Hill</v>
          </cell>
          <cell r="C97">
            <v>12</v>
          </cell>
          <cell r="D97">
            <v>123</v>
          </cell>
          <cell r="E97">
            <v>10.25</v>
          </cell>
          <cell r="F97">
            <v>32</v>
          </cell>
          <cell r="G97">
            <v>0</v>
          </cell>
        </row>
        <row r="98">
          <cell r="A98" t="str">
            <v>Rucker</v>
          </cell>
          <cell r="C98">
            <v>12</v>
          </cell>
          <cell r="D98">
            <v>298</v>
          </cell>
          <cell r="E98">
            <v>24.833333333333332</v>
          </cell>
          <cell r="F98">
            <v>83</v>
          </cell>
          <cell r="G98">
            <v>3</v>
          </cell>
        </row>
        <row r="99">
          <cell r="A99" t="str">
            <v>Reeves</v>
          </cell>
          <cell r="C99">
            <v>11</v>
          </cell>
          <cell r="D99">
            <v>93</v>
          </cell>
          <cell r="E99">
            <v>8.454545454545455</v>
          </cell>
          <cell r="F99">
            <v>25</v>
          </cell>
          <cell r="G99">
            <v>1</v>
          </cell>
        </row>
        <row r="100">
          <cell r="A100" t="str">
            <v>Thomas</v>
          </cell>
          <cell r="C100">
            <v>11</v>
          </cell>
          <cell r="D100">
            <v>105</v>
          </cell>
          <cell r="E100">
            <v>9.545454545454545</v>
          </cell>
          <cell r="F100">
            <v>32</v>
          </cell>
          <cell r="G100">
            <v>1</v>
          </cell>
        </row>
        <row r="101">
          <cell r="A101" t="str">
            <v>Ditka</v>
          </cell>
          <cell r="C101">
            <v>11</v>
          </cell>
          <cell r="D101">
            <v>132</v>
          </cell>
          <cell r="E101">
            <v>12</v>
          </cell>
          <cell r="F101">
            <v>38</v>
          </cell>
          <cell r="G101">
            <v>2</v>
          </cell>
        </row>
        <row r="102">
          <cell r="A102" t="str">
            <v>Homan</v>
          </cell>
          <cell r="C102">
            <v>9</v>
          </cell>
          <cell r="D102">
            <v>130</v>
          </cell>
          <cell r="E102">
            <v>14.444444444444445</v>
          </cell>
          <cell r="F102">
            <v>29</v>
          </cell>
          <cell r="G102">
            <v>1</v>
          </cell>
        </row>
        <row r="103">
          <cell r="A103" t="str">
            <v>Norman</v>
          </cell>
          <cell r="C103">
            <v>4</v>
          </cell>
          <cell r="D103">
            <v>34</v>
          </cell>
          <cell r="E103">
            <v>8.5</v>
          </cell>
          <cell r="F103">
            <v>13</v>
          </cell>
          <cell r="G103">
            <v>0</v>
          </cell>
        </row>
        <row r="104">
          <cell r="A104" t="str">
            <v>Kiner</v>
          </cell>
          <cell r="C104">
            <v>1</v>
          </cell>
          <cell r="D104">
            <v>15</v>
          </cell>
          <cell r="E104">
            <v>15</v>
          </cell>
          <cell r="F104">
            <v>15</v>
          </cell>
          <cell r="G104">
            <v>0</v>
          </cell>
        </row>
        <row r="116">
          <cell r="A116" t="str">
            <v>Morton</v>
          </cell>
          <cell r="C116">
            <v>228</v>
          </cell>
          <cell r="D116">
            <v>123</v>
          </cell>
          <cell r="E116">
            <v>53.94736842105263</v>
          </cell>
          <cell r="F116">
            <v>2050</v>
          </cell>
          <cell r="G116">
            <v>17</v>
          </cell>
          <cell r="H116">
            <v>83</v>
          </cell>
          <cell r="I116">
            <v>11</v>
          </cell>
          <cell r="J116">
            <v>7.4561403508771926</v>
          </cell>
          <cell r="K116">
            <v>4.8245614035087714</v>
          </cell>
          <cell r="L116">
            <v>8.9912280701754383</v>
          </cell>
          <cell r="M116">
            <v>89.254385964912288</v>
          </cell>
          <cell r="N116">
            <v>30</v>
          </cell>
        </row>
        <row r="117">
          <cell r="A117" t="str">
            <v>Staubach</v>
          </cell>
          <cell r="C117">
            <v>80</v>
          </cell>
          <cell r="D117">
            <v>42</v>
          </cell>
          <cell r="E117">
            <v>52.5</v>
          </cell>
          <cell r="F117">
            <v>555</v>
          </cell>
          <cell r="G117">
            <v>2</v>
          </cell>
          <cell r="H117">
            <v>36</v>
          </cell>
          <cell r="I117">
            <v>6</v>
          </cell>
          <cell r="J117">
            <v>2.5</v>
          </cell>
          <cell r="K117">
            <v>7.5</v>
          </cell>
          <cell r="L117">
            <v>6.9375</v>
          </cell>
          <cell r="M117">
            <v>51.822916666666664</v>
          </cell>
          <cell r="N117">
            <v>10</v>
          </cell>
        </row>
        <row r="118">
          <cell r="A118" t="str">
            <v>Hill</v>
          </cell>
          <cell r="C118">
            <v>4</v>
          </cell>
          <cell r="D118">
            <v>1</v>
          </cell>
          <cell r="E118">
            <v>25</v>
          </cell>
          <cell r="F118">
            <v>12</v>
          </cell>
          <cell r="G118">
            <v>0</v>
          </cell>
          <cell r="H118">
            <v>12</v>
          </cell>
          <cell r="I118">
            <v>0</v>
          </cell>
          <cell r="J118">
            <v>0</v>
          </cell>
          <cell r="K118">
            <v>0</v>
          </cell>
          <cell r="L118">
            <v>3</v>
          </cell>
          <cell r="M118">
            <v>39.583333333333336</v>
          </cell>
          <cell r="N118">
            <v>0</v>
          </cell>
        </row>
        <row r="119">
          <cell r="A119" t="str">
            <v>Reeves</v>
          </cell>
          <cell r="C119">
            <v>2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39.583333333333336</v>
          </cell>
          <cell r="N119">
            <v>0</v>
          </cell>
        </row>
        <row r="120">
          <cell r="A120" t="str">
            <v>Rentzel</v>
          </cell>
          <cell r="C120">
            <v>1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39.583333333333336</v>
          </cell>
          <cell r="N120">
            <v>0</v>
          </cell>
        </row>
        <row r="125">
          <cell r="A125" t="str">
            <v>Hayes</v>
          </cell>
          <cell r="C125">
            <v>23</v>
          </cell>
          <cell r="D125">
            <v>56</v>
          </cell>
          <cell r="E125">
            <v>218</v>
          </cell>
          <cell r="F125">
            <v>9.4782608695652169</v>
          </cell>
          <cell r="G125">
            <v>34</v>
          </cell>
          <cell r="H125">
            <v>0</v>
          </cell>
        </row>
        <row r="126">
          <cell r="A126" t="str">
            <v>Renfro</v>
          </cell>
          <cell r="C126">
            <v>13</v>
          </cell>
          <cell r="D126">
            <v>2</v>
          </cell>
          <cell r="E126">
            <v>95</v>
          </cell>
          <cell r="F126">
            <v>7.3076923076923075</v>
          </cell>
          <cell r="G126">
            <v>27</v>
          </cell>
          <cell r="H126">
            <v>0</v>
          </cell>
        </row>
        <row r="127">
          <cell r="A127" t="str">
            <v>Adkins</v>
          </cell>
          <cell r="C127">
            <v>3</v>
          </cell>
          <cell r="D127">
            <v>0</v>
          </cell>
          <cell r="E127">
            <v>44</v>
          </cell>
          <cell r="F127">
            <v>14.666666666666666</v>
          </cell>
          <cell r="G127">
            <v>24</v>
          </cell>
          <cell r="H127">
            <v>0</v>
          </cell>
        </row>
        <row r="134">
          <cell r="A134" t="str">
            <v>Thomas</v>
          </cell>
          <cell r="C134">
            <v>23</v>
          </cell>
          <cell r="D134">
            <v>597</v>
          </cell>
          <cell r="E134">
            <v>25.956521739130434</v>
          </cell>
          <cell r="F134">
            <v>64</v>
          </cell>
          <cell r="G134">
            <v>0</v>
          </cell>
        </row>
        <row r="135">
          <cell r="A135" t="str">
            <v>Adkins</v>
          </cell>
          <cell r="C135">
            <v>13</v>
          </cell>
          <cell r="D135">
            <v>311</v>
          </cell>
          <cell r="E135">
            <v>23.923076923076923</v>
          </cell>
          <cell r="F135">
            <v>56</v>
          </cell>
          <cell r="G135">
            <v>0</v>
          </cell>
        </row>
        <row r="136">
          <cell r="A136" t="str">
            <v>Washington</v>
          </cell>
          <cell r="C136">
            <v>7</v>
          </cell>
          <cell r="D136">
            <v>358</v>
          </cell>
          <cell r="E136">
            <v>51.142857142857146</v>
          </cell>
          <cell r="F136">
            <v>96</v>
          </cell>
          <cell r="G136">
            <v>2</v>
          </cell>
        </row>
        <row r="137">
          <cell r="A137" t="str">
            <v>Harris</v>
          </cell>
          <cell r="C137">
            <v>3</v>
          </cell>
          <cell r="D137">
            <v>62</v>
          </cell>
          <cell r="E137">
            <v>20.666666666666668</v>
          </cell>
          <cell r="F137">
            <v>25</v>
          </cell>
          <cell r="G137">
            <v>0</v>
          </cell>
        </row>
        <row r="138">
          <cell r="A138" t="str">
            <v>Kiner</v>
          </cell>
          <cell r="C138">
            <v>2</v>
          </cell>
          <cell r="D138">
            <v>38</v>
          </cell>
          <cell r="E138">
            <v>19</v>
          </cell>
          <cell r="F138">
            <v>21</v>
          </cell>
          <cell r="G138">
            <v>0</v>
          </cell>
        </row>
        <row r="139">
          <cell r="A139" t="str">
            <v>Waters</v>
          </cell>
          <cell r="C139">
            <v>1</v>
          </cell>
          <cell r="D139">
            <v>10</v>
          </cell>
          <cell r="E139">
            <v>10</v>
          </cell>
          <cell r="F139">
            <v>10</v>
          </cell>
          <cell r="G139">
            <v>0</v>
          </cell>
        </row>
        <row r="146">
          <cell r="A146" t="str">
            <v>Widby</v>
          </cell>
          <cell r="C146">
            <v>54</v>
          </cell>
          <cell r="D146">
            <v>2238</v>
          </cell>
          <cell r="E146">
            <v>41.444444444444443</v>
          </cell>
          <cell r="F146">
            <v>70</v>
          </cell>
          <cell r="G146">
            <v>0</v>
          </cell>
        </row>
        <row r="153">
          <cell r="A153" t="str">
            <v>Clark</v>
          </cell>
          <cell r="C153">
            <v>72</v>
          </cell>
          <cell r="D153">
            <v>10</v>
          </cell>
          <cell r="E153">
            <v>42</v>
          </cell>
          <cell r="F153">
            <v>31</v>
          </cell>
          <cell r="G153">
            <v>73.80952380952381</v>
          </cell>
          <cell r="H153">
            <v>46</v>
          </cell>
          <cell r="I153">
            <v>38</v>
          </cell>
          <cell r="J153">
            <v>38</v>
          </cell>
          <cell r="K153">
            <v>100</v>
          </cell>
          <cell r="L153">
            <v>131</v>
          </cell>
        </row>
        <row r="159">
          <cell r="A159" t="str">
            <v>Waters</v>
          </cell>
          <cell r="C159">
            <v>5</v>
          </cell>
          <cell r="D159">
            <v>50</v>
          </cell>
          <cell r="E159">
            <v>10</v>
          </cell>
          <cell r="F159">
            <v>21</v>
          </cell>
          <cell r="G159">
            <v>0</v>
          </cell>
        </row>
        <row r="160">
          <cell r="A160" t="str">
            <v>Edwards</v>
          </cell>
          <cell r="C160">
            <v>5</v>
          </cell>
          <cell r="D160">
            <v>-1</v>
          </cell>
          <cell r="E160">
            <v>-0.2</v>
          </cell>
          <cell r="F160">
            <v>0</v>
          </cell>
          <cell r="G160">
            <v>0</v>
          </cell>
        </row>
        <row r="161">
          <cell r="A161" t="str">
            <v>Green</v>
          </cell>
          <cell r="C161">
            <v>3</v>
          </cell>
          <cell r="D161">
            <v>23</v>
          </cell>
          <cell r="E161">
            <v>7.666666666666667</v>
          </cell>
          <cell r="F161">
            <v>20</v>
          </cell>
          <cell r="G161">
            <v>0</v>
          </cell>
        </row>
        <row r="162">
          <cell r="A162" t="str">
            <v>Renfro</v>
          </cell>
          <cell r="C162">
            <v>2</v>
          </cell>
          <cell r="D162">
            <v>11</v>
          </cell>
          <cell r="E162">
            <v>5.5</v>
          </cell>
          <cell r="F162">
            <v>11</v>
          </cell>
          <cell r="G162">
            <v>0</v>
          </cell>
        </row>
        <row r="163">
          <cell r="A163" t="str">
            <v>Adderley</v>
          </cell>
          <cell r="C163">
            <v>2</v>
          </cell>
          <cell r="D163">
            <v>38</v>
          </cell>
          <cell r="E163">
            <v>19</v>
          </cell>
          <cell r="F163">
            <v>20</v>
          </cell>
          <cell r="G163">
            <v>0</v>
          </cell>
        </row>
        <row r="164">
          <cell r="A164" t="str">
            <v>Harris</v>
          </cell>
          <cell r="C164">
            <v>2</v>
          </cell>
          <cell r="D164">
            <v>108</v>
          </cell>
          <cell r="E164">
            <v>54</v>
          </cell>
          <cell r="F164">
            <v>60</v>
          </cell>
          <cell r="G164">
            <v>1</v>
          </cell>
        </row>
        <row r="165">
          <cell r="A165" t="str">
            <v>Kiner</v>
          </cell>
          <cell r="C165">
            <v>2</v>
          </cell>
          <cell r="D165">
            <v>7</v>
          </cell>
          <cell r="E165">
            <v>3.5</v>
          </cell>
          <cell r="F165">
            <v>4</v>
          </cell>
          <cell r="G165">
            <v>0</v>
          </cell>
        </row>
        <row r="166">
          <cell r="A166" t="str">
            <v>Howley</v>
          </cell>
          <cell r="C166">
            <v>1</v>
          </cell>
          <cell r="D166">
            <v>17</v>
          </cell>
          <cell r="E166">
            <v>17</v>
          </cell>
          <cell r="F166">
            <v>17</v>
          </cell>
          <cell r="G166">
            <v>0</v>
          </cell>
        </row>
        <row r="167">
          <cell r="A167" t="str">
            <v>Washington</v>
          </cell>
          <cell r="C167">
            <v>1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74">
          <cell r="A174" t="str">
            <v>Pugh</v>
          </cell>
          <cell r="C174">
            <v>11</v>
          </cell>
        </row>
        <row r="175">
          <cell r="A175" t="str">
            <v>Jordan</v>
          </cell>
          <cell r="C175">
            <v>8</v>
          </cell>
        </row>
        <row r="176">
          <cell r="A176" t="str">
            <v>Howley</v>
          </cell>
          <cell r="C176">
            <v>6.5</v>
          </cell>
        </row>
        <row r="177">
          <cell r="A177" t="str">
            <v>Andrie</v>
          </cell>
          <cell r="C177">
            <v>6</v>
          </cell>
        </row>
        <row r="178">
          <cell r="A178" t="str">
            <v>Lilly</v>
          </cell>
          <cell r="C178">
            <v>4</v>
          </cell>
        </row>
        <row r="179">
          <cell r="A179" t="str">
            <v>Toomay</v>
          </cell>
          <cell r="C179">
            <v>3.5</v>
          </cell>
        </row>
        <row r="180">
          <cell r="A180" t="str">
            <v>East</v>
          </cell>
          <cell r="C180">
            <v>3.5</v>
          </cell>
        </row>
        <row r="181">
          <cell r="A181" t="str">
            <v>Cole</v>
          </cell>
          <cell r="C181">
            <v>2.5</v>
          </cell>
        </row>
        <row r="182">
          <cell r="A182" t="str">
            <v>Renfro</v>
          </cell>
          <cell r="C182">
            <v>2</v>
          </cell>
        </row>
        <row r="183">
          <cell r="A183" t="str">
            <v>Kiner</v>
          </cell>
          <cell r="C18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mulative Stats"/>
      <sheetName val="LEADERS"/>
      <sheetName val="@GBP"/>
      <sheetName val="CIN"/>
      <sheetName val="CHI"/>
      <sheetName val="@WAS"/>
      <sheetName val="@CLE"/>
      <sheetName val="@CHI"/>
      <sheetName val="MIN"/>
      <sheetName val="@NOS"/>
      <sheetName val="@MIN"/>
      <sheetName val="SFO"/>
      <sheetName val="OAK"/>
      <sheetName val="STL"/>
      <sheetName val="@LAR"/>
      <sheetName val="GBP"/>
      <sheetName val="Bills"/>
      <sheetName val="@Jets"/>
      <sheetName val="Formula"/>
    </sheetNames>
    <sheetDataSet>
      <sheetData sheetId="0">
        <row r="6">
          <cell r="D6">
            <v>245</v>
          </cell>
          <cell r="M6">
            <v>191</v>
          </cell>
        </row>
        <row r="7">
          <cell r="D7">
            <v>131</v>
          </cell>
          <cell r="M7">
            <v>59</v>
          </cell>
        </row>
        <row r="8">
          <cell r="D8">
            <v>86</v>
          </cell>
          <cell r="M8">
            <v>103</v>
          </cell>
        </row>
        <row r="9">
          <cell r="D9">
            <v>28</v>
          </cell>
          <cell r="M9">
            <v>29</v>
          </cell>
        </row>
        <row r="11">
          <cell r="D11">
            <v>488</v>
          </cell>
          <cell r="M11">
            <v>338</v>
          </cell>
        </row>
        <row r="12">
          <cell r="D12">
            <v>2369</v>
          </cell>
          <cell r="M12">
            <v>1067</v>
          </cell>
        </row>
        <row r="13">
          <cell r="D13">
            <v>4.8545081967213113</v>
          </cell>
          <cell r="M13">
            <v>3.1568047337278107</v>
          </cell>
        </row>
        <row r="15">
          <cell r="D15">
            <v>301</v>
          </cell>
          <cell r="M15">
            <v>377</v>
          </cell>
        </row>
        <row r="16">
          <cell r="D16">
            <v>167</v>
          </cell>
          <cell r="M16">
            <v>194</v>
          </cell>
        </row>
        <row r="17">
          <cell r="D17">
            <v>55.481727574750828</v>
          </cell>
          <cell r="M17">
            <v>51.45888594164456</v>
          </cell>
        </row>
        <row r="18">
          <cell r="D18">
            <v>2069</v>
          </cell>
          <cell r="M18">
            <v>2452</v>
          </cell>
        </row>
        <row r="19">
          <cell r="D19">
            <v>42</v>
          </cell>
          <cell r="M19">
            <v>22</v>
          </cell>
        </row>
        <row r="20">
          <cell r="D20">
            <v>297</v>
          </cell>
          <cell r="M20">
            <v>173</v>
          </cell>
        </row>
        <row r="21">
          <cell r="D21">
            <v>1772</v>
          </cell>
          <cell r="M21">
            <v>2279</v>
          </cell>
        </row>
        <row r="22">
          <cell r="D22">
            <v>5.166180758017493</v>
          </cell>
          <cell r="M22">
            <v>5.7117794486215541</v>
          </cell>
        </row>
        <row r="23">
          <cell r="D23">
            <v>12.389221556886227</v>
          </cell>
          <cell r="M23">
            <v>12.639175257731958</v>
          </cell>
        </row>
        <row r="26">
          <cell r="D26">
            <v>4141</v>
          </cell>
          <cell r="M26">
            <v>3346</v>
          </cell>
        </row>
        <row r="27">
          <cell r="D27">
            <v>57.208403767205986</v>
          </cell>
          <cell r="M27">
            <v>31.888822474596534</v>
          </cell>
        </row>
        <row r="28">
          <cell r="D28">
            <v>42.791596232794014</v>
          </cell>
          <cell r="M28">
            <v>68.111177525403463</v>
          </cell>
        </row>
        <row r="30">
          <cell r="D30">
            <v>831</v>
          </cell>
          <cell r="M30">
            <v>737</v>
          </cell>
        </row>
        <row r="31">
          <cell r="D31">
            <v>4.9831528279181709</v>
          </cell>
          <cell r="M31">
            <v>4.5400271370420624</v>
          </cell>
        </row>
        <row r="34">
          <cell r="D34">
            <v>13</v>
          </cell>
          <cell r="M34">
            <v>30</v>
          </cell>
        </row>
        <row r="35">
          <cell r="D35">
            <v>168</v>
          </cell>
          <cell r="M35">
            <v>417</v>
          </cell>
        </row>
        <row r="36">
          <cell r="D36">
            <v>3</v>
          </cell>
          <cell r="M36">
            <v>5</v>
          </cell>
        </row>
        <row r="38">
          <cell r="D38">
            <v>64</v>
          </cell>
          <cell r="M38">
            <v>68</v>
          </cell>
        </row>
        <row r="39">
          <cell r="D39">
            <v>2596</v>
          </cell>
          <cell r="M39">
            <v>2866</v>
          </cell>
        </row>
        <row r="40">
          <cell r="D40">
            <v>40.5625</v>
          </cell>
          <cell r="M40">
            <v>42.147058823529413</v>
          </cell>
        </row>
        <row r="42">
          <cell r="D42">
            <v>44</v>
          </cell>
          <cell r="M42">
            <v>42</v>
          </cell>
        </row>
        <row r="43">
          <cell r="D43">
            <v>314</v>
          </cell>
          <cell r="M43">
            <v>128</v>
          </cell>
        </row>
        <row r="44">
          <cell r="D44">
            <v>7.1363636363636367</v>
          </cell>
          <cell r="M44">
            <v>3.0476190476190474</v>
          </cell>
        </row>
        <row r="45">
          <cell r="D45">
            <v>0</v>
          </cell>
          <cell r="M45">
            <v>0</v>
          </cell>
        </row>
        <row r="47">
          <cell r="D47">
            <v>33</v>
          </cell>
          <cell r="M47">
            <v>72</v>
          </cell>
        </row>
        <row r="48">
          <cell r="D48">
            <v>787</v>
          </cell>
          <cell r="M48">
            <v>1523</v>
          </cell>
        </row>
        <row r="49">
          <cell r="D49">
            <v>23.848484848484848</v>
          </cell>
          <cell r="M49">
            <v>21.152777777777779</v>
          </cell>
        </row>
        <row r="50">
          <cell r="D50">
            <v>1</v>
          </cell>
          <cell r="M50">
            <v>0</v>
          </cell>
        </row>
        <row r="52">
          <cell r="D52">
            <v>77</v>
          </cell>
          <cell r="M52">
            <v>93</v>
          </cell>
        </row>
        <row r="53">
          <cell r="D53">
            <v>723</v>
          </cell>
          <cell r="M53">
            <v>774</v>
          </cell>
        </row>
        <row r="55">
          <cell r="D55">
            <v>27</v>
          </cell>
          <cell r="M55">
            <v>33</v>
          </cell>
        </row>
        <row r="56">
          <cell r="D56">
            <v>17</v>
          </cell>
          <cell r="M56">
            <v>16</v>
          </cell>
        </row>
        <row r="58">
          <cell r="D58">
            <v>343</v>
          </cell>
          <cell r="M58">
            <v>198</v>
          </cell>
        </row>
        <row r="59">
          <cell r="D59">
            <v>37</v>
          </cell>
          <cell r="M59">
            <v>19</v>
          </cell>
        </row>
        <row r="60">
          <cell r="D60">
            <v>15</v>
          </cell>
          <cell r="M60">
            <v>6</v>
          </cell>
        </row>
        <row r="61">
          <cell r="D61">
            <v>15</v>
          </cell>
          <cell r="M61">
            <v>10</v>
          </cell>
        </row>
        <row r="62">
          <cell r="D62">
            <v>7</v>
          </cell>
          <cell r="M62">
            <v>3</v>
          </cell>
        </row>
        <row r="63">
          <cell r="D63">
            <v>37</v>
          </cell>
          <cell r="M63">
            <v>18</v>
          </cell>
        </row>
        <row r="64">
          <cell r="D64">
            <v>0</v>
          </cell>
          <cell r="M64">
            <v>0</v>
          </cell>
        </row>
        <row r="65">
          <cell r="D65">
            <v>28</v>
          </cell>
          <cell r="M65">
            <v>22</v>
          </cell>
        </row>
        <row r="66">
          <cell r="D66">
            <v>36</v>
          </cell>
          <cell r="M66">
            <v>31</v>
          </cell>
        </row>
        <row r="67">
          <cell r="D67">
            <v>77.777777777777786</v>
          </cell>
          <cell r="M67">
            <v>70.967741935483872</v>
          </cell>
        </row>
        <row r="75">
          <cell r="A75" t="str">
            <v>Farr</v>
          </cell>
          <cell r="C75">
            <v>157</v>
          </cell>
          <cell r="D75">
            <v>824</v>
          </cell>
          <cell r="E75">
            <v>5.2484076433121016</v>
          </cell>
          <cell r="F75">
            <v>48</v>
          </cell>
          <cell r="G75">
            <v>4</v>
          </cell>
        </row>
        <row r="76">
          <cell r="A76" t="str">
            <v>Taylor</v>
          </cell>
          <cell r="C76">
            <v>197</v>
          </cell>
          <cell r="D76">
            <v>755</v>
          </cell>
          <cell r="E76">
            <v>3.8324873096446699</v>
          </cell>
          <cell r="F76">
            <v>44</v>
          </cell>
          <cell r="G76">
            <v>6</v>
          </cell>
        </row>
        <row r="77">
          <cell r="A77" t="str">
            <v>Landry</v>
          </cell>
          <cell r="C77">
            <v>32</v>
          </cell>
          <cell r="D77">
            <v>412</v>
          </cell>
          <cell r="E77">
            <v>12.875</v>
          </cell>
          <cell r="F77">
            <v>80</v>
          </cell>
          <cell r="G77">
            <v>4</v>
          </cell>
        </row>
        <row r="78">
          <cell r="A78" t="str">
            <v>Owens</v>
          </cell>
          <cell r="C78">
            <v>37</v>
          </cell>
          <cell r="D78">
            <v>150</v>
          </cell>
          <cell r="E78">
            <v>4.0540540540540544</v>
          </cell>
          <cell r="F78">
            <v>23</v>
          </cell>
          <cell r="G78">
            <v>0</v>
          </cell>
        </row>
        <row r="79">
          <cell r="A79" t="str">
            <v>Triplett</v>
          </cell>
          <cell r="C79">
            <v>44</v>
          </cell>
          <cell r="D79">
            <v>149</v>
          </cell>
          <cell r="E79">
            <v>3.3863636363636362</v>
          </cell>
          <cell r="F79">
            <v>19</v>
          </cell>
          <cell r="G79">
            <v>1</v>
          </cell>
        </row>
        <row r="80">
          <cell r="A80" t="str">
            <v>Eddy</v>
          </cell>
          <cell r="C80">
            <v>15</v>
          </cell>
          <cell r="D80">
            <v>38</v>
          </cell>
          <cell r="E80">
            <v>2.5333333333333332</v>
          </cell>
          <cell r="F80">
            <v>8</v>
          </cell>
          <cell r="G80">
            <v>0</v>
          </cell>
        </row>
        <row r="81">
          <cell r="A81" t="str">
            <v>Maxwell</v>
          </cell>
          <cell r="C81">
            <v>1</v>
          </cell>
          <cell r="D81">
            <v>29</v>
          </cell>
          <cell r="E81">
            <v>29</v>
          </cell>
          <cell r="F81">
            <v>29</v>
          </cell>
          <cell r="G81">
            <v>0</v>
          </cell>
        </row>
        <row r="82">
          <cell r="A82" t="str">
            <v>Munson</v>
          </cell>
          <cell r="C82">
            <v>3</v>
          </cell>
          <cell r="D82">
            <v>14</v>
          </cell>
          <cell r="E82">
            <v>4.666666666666667</v>
          </cell>
          <cell r="F82">
            <v>11</v>
          </cell>
          <cell r="G82">
            <v>0</v>
          </cell>
        </row>
        <row r="83">
          <cell r="A83" t="str">
            <v>Walton, L</v>
          </cell>
          <cell r="C83">
            <v>1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</row>
        <row r="84">
          <cell r="A84" t="str">
            <v>McCullouch</v>
          </cell>
          <cell r="C84">
            <v>1</v>
          </cell>
          <cell r="D84">
            <v>-2</v>
          </cell>
          <cell r="E84">
            <v>-2</v>
          </cell>
          <cell r="F84">
            <v>0</v>
          </cell>
          <cell r="G84">
            <v>0</v>
          </cell>
        </row>
        <row r="94">
          <cell r="A94" t="str">
            <v>Sanders</v>
          </cell>
          <cell r="C94">
            <v>49</v>
          </cell>
          <cell r="D94">
            <v>670</v>
          </cell>
          <cell r="E94">
            <v>13.673469387755102</v>
          </cell>
          <cell r="F94">
            <v>37</v>
          </cell>
          <cell r="G94">
            <v>5</v>
          </cell>
        </row>
        <row r="95">
          <cell r="A95" t="str">
            <v>Walton, L</v>
          </cell>
          <cell r="C95">
            <v>34</v>
          </cell>
          <cell r="D95">
            <v>447</v>
          </cell>
          <cell r="E95">
            <v>13.147058823529411</v>
          </cell>
          <cell r="F95">
            <v>61</v>
          </cell>
          <cell r="G95">
            <v>4</v>
          </cell>
        </row>
        <row r="96">
          <cell r="A96" t="str">
            <v>Farr</v>
          </cell>
          <cell r="C96">
            <v>28</v>
          </cell>
          <cell r="D96">
            <v>200</v>
          </cell>
          <cell r="E96">
            <v>7.1428571428571432</v>
          </cell>
          <cell r="F96">
            <v>53</v>
          </cell>
          <cell r="G96">
            <v>2</v>
          </cell>
        </row>
        <row r="97">
          <cell r="A97" t="str">
            <v>Taylor</v>
          </cell>
          <cell r="C97">
            <v>22</v>
          </cell>
          <cell r="D97">
            <v>240</v>
          </cell>
          <cell r="E97">
            <v>10.909090909090908</v>
          </cell>
          <cell r="F97">
            <v>42</v>
          </cell>
          <cell r="G97">
            <v>1</v>
          </cell>
        </row>
        <row r="98">
          <cell r="A98" t="str">
            <v>Hughes</v>
          </cell>
          <cell r="C98">
            <v>12</v>
          </cell>
          <cell r="D98">
            <v>253</v>
          </cell>
          <cell r="E98">
            <v>21.083333333333332</v>
          </cell>
          <cell r="F98">
            <v>50</v>
          </cell>
          <cell r="G98">
            <v>3</v>
          </cell>
        </row>
        <row r="99">
          <cell r="A99" t="str">
            <v>McCullouch</v>
          </cell>
          <cell r="C99">
            <v>8</v>
          </cell>
          <cell r="D99">
            <v>152</v>
          </cell>
          <cell r="E99">
            <v>19</v>
          </cell>
          <cell r="F99">
            <v>44</v>
          </cell>
          <cell r="G99">
            <v>0</v>
          </cell>
        </row>
        <row r="100">
          <cell r="A100" t="str">
            <v>Triplett</v>
          </cell>
          <cell r="C100">
            <v>7</v>
          </cell>
          <cell r="D100">
            <v>16</v>
          </cell>
          <cell r="E100">
            <v>2.2857142857142856</v>
          </cell>
          <cell r="F100">
            <v>9</v>
          </cell>
          <cell r="G100">
            <v>0</v>
          </cell>
        </row>
        <row r="101">
          <cell r="A101" t="str">
            <v>Owens</v>
          </cell>
          <cell r="C101">
            <v>5</v>
          </cell>
          <cell r="D101">
            <v>24</v>
          </cell>
          <cell r="E101">
            <v>4.8</v>
          </cell>
          <cell r="F101">
            <v>10</v>
          </cell>
          <cell r="G101">
            <v>0</v>
          </cell>
        </row>
        <row r="102">
          <cell r="A102" t="str">
            <v>Brown</v>
          </cell>
          <cell r="C102">
            <v>2</v>
          </cell>
          <cell r="D102">
            <v>67</v>
          </cell>
          <cell r="E102">
            <v>33.5</v>
          </cell>
          <cell r="F102">
            <v>38</v>
          </cell>
          <cell r="G102">
            <v>0</v>
          </cell>
        </row>
        <row r="116">
          <cell r="A116" t="str">
            <v>Munson</v>
          </cell>
          <cell r="C116">
            <v>157</v>
          </cell>
          <cell r="D116">
            <v>82</v>
          </cell>
          <cell r="E116">
            <v>52.229299363057322</v>
          </cell>
          <cell r="F116">
            <v>1158</v>
          </cell>
          <cell r="G116">
            <v>9</v>
          </cell>
          <cell r="H116">
            <v>53</v>
          </cell>
          <cell r="I116">
            <v>8</v>
          </cell>
          <cell r="J116">
            <v>5.7324840764331215</v>
          </cell>
          <cell r="K116">
            <v>5.095541401273886</v>
          </cell>
          <cell r="L116">
            <v>7.3757961783439487</v>
          </cell>
          <cell r="M116">
            <v>74.217091295116774</v>
          </cell>
          <cell r="N116">
            <v>15</v>
          </cell>
        </row>
        <row r="117">
          <cell r="A117" t="str">
            <v>Landry</v>
          </cell>
          <cell r="C117">
            <v>144</v>
          </cell>
          <cell r="D117">
            <v>85</v>
          </cell>
          <cell r="E117">
            <v>59.027777777777779</v>
          </cell>
          <cell r="F117">
            <v>911</v>
          </cell>
          <cell r="G117">
            <v>6</v>
          </cell>
          <cell r="H117">
            <v>44</v>
          </cell>
          <cell r="I117">
            <v>5</v>
          </cell>
          <cell r="J117">
            <v>4.1666666666666661</v>
          </cell>
          <cell r="K117">
            <v>3.4722222222222223</v>
          </cell>
          <cell r="L117">
            <v>6.3263888888888893</v>
          </cell>
          <cell r="M117">
            <v>77.054398148148152</v>
          </cell>
          <cell r="N117">
            <v>27</v>
          </cell>
        </row>
        <row r="125">
          <cell r="A125" t="str">
            <v>Barney</v>
          </cell>
          <cell r="C125">
            <v>32</v>
          </cell>
          <cell r="D125">
            <v>4</v>
          </cell>
          <cell r="E125">
            <v>260</v>
          </cell>
          <cell r="F125">
            <v>8.125</v>
          </cell>
          <cell r="G125">
            <v>38</v>
          </cell>
          <cell r="H125">
            <v>0</v>
          </cell>
        </row>
        <row r="126">
          <cell r="A126" t="str">
            <v>Eddy</v>
          </cell>
          <cell r="C126">
            <v>8</v>
          </cell>
          <cell r="D126">
            <v>3</v>
          </cell>
          <cell r="E126">
            <v>38</v>
          </cell>
          <cell r="F126">
            <v>4.75</v>
          </cell>
          <cell r="G126">
            <v>48</v>
          </cell>
          <cell r="H126">
            <v>0</v>
          </cell>
        </row>
        <row r="127">
          <cell r="A127" t="str">
            <v>Vaughn</v>
          </cell>
          <cell r="C127">
            <v>2</v>
          </cell>
          <cell r="D127">
            <v>1</v>
          </cell>
          <cell r="E127">
            <v>12</v>
          </cell>
          <cell r="F127">
            <v>6</v>
          </cell>
          <cell r="G127">
            <v>8</v>
          </cell>
          <cell r="H127">
            <v>0</v>
          </cell>
        </row>
        <row r="128">
          <cell r="A128" t="str">
            <v>Walton, L</v>
          </cell>
          <cell r="C128">
            <v>2</v>
          </cell>
          <cell r="D128">
            <v>1</v>
          </cell>
          <cell r="E128">
            <v>4</v>
          </cell>
          <cell r="F128">
            <v>2</v>
          </cell>
          <cell r="G128">
            <v>5</v>
          </cell>
          <cell r="H128">
            <v>0</v>
          </cell>
        </row>
        <row r="134">
          <cell r="A134" t="str">
            <v>Williams</v>
          </cell>
          <cell r="C134">
            <v>17</v>
          </cell>
          <cell r="D134">
            <v>412</v>
          </cell>
          <cell r="E134">
            <v>24.235294117647058</v>
          </cell>
          <cell r="F134">
            <v>100</v>
          </cell>
          <cell r="G134">
            <v>1</v>
          </cell>
        </row>
        <row r="135">
          <cell r="A135" t="str">
            <v>Eddy</v>
          </cell>
          <cell r="C135">
            <v>8</v>
          </cell>
          <cell r="D135">
            <v>190</v>
          </cell>
          <cell r="E135">
            <v>23.75</v>
          </cell>
          <cell r="F135">
            <v>27</v>
          </cell>
          <cell r="G135">
            <v>0</v>
          </cell>
        </row>
        <row r="136">
          <cell r="A136" t="str">
            <v>Barney</v>
          </cell>
          <cell r="C136">
            <v>2</v>
          </cell>
          <cell r="D136">
            <v>98</v>
          </cell>
          <cell r="E136">
            <v>49</v>
          </cell>
          <cell r="F136">
            <v>68</v>
          </cell>
          <cell r="G136">
            <v>0</v>
          </cell>
        </row>
        <row r="137">
          <cell r="A137" t="str">
            <v>Naumoff</v>
          </cell>
          <cell r="C137">
            <v>2</v>
          </cell>
          <cell r="D137">
            <v>6</v>
          </cell>
          <cell r="E137">
            <v>3</v>
          </cell>
          <cell r="F137">
            <v>6</v>
          </cell>
          <cell r="G137">
            <v>0</v>
          </cell>
        </row>
        <row r="138">
          <cell r="A138" t="str">
            <v>Vaughn</v>
          </cell>
          <cell r="C138">
            <v>1</v>
          </cell>
          <cell r="D138">
            <v>23</v>
          </cell>
          <cell r="E138">
            <v>23</v>
          </cell>
          <cell r="F138">
            <v>23</v>
          </cell>
          <cell r="G138">
            <v>0</v>
          </cell>
        </row>
        <row r="139">
          <cell r="A139" t="str">
            <v>Walton, L</v>
          </cell>
          <cell r="C139">
            <v>1</v>
          </cell>
          <cell r="D139">
            <v>16</v>
          </cell>
          <cell r="E139">
            <v>16</v>
          </cell>
          <cell r="F139">
            <v>16</v>
          </cell>
          <cell r="G139">
            <v>0</v>
          </cell>
        </row>
        <row r="140">
          <cell r="A140" t="str">
            <v>Mooney</v>
          </cell>
          <cell r="C140">
            <v>1</v>
          </cell>
          <cell r="D140">
            <v>10</v>
          </cell>
          <cell r="E140">
            <v>10</v>
          </cell>
          <cell r="F140">
            <v>10</v>
          </cell>
          <cell r="G140">
            <v>0</v>
          </cell>
        </row>
        <row r="141">
          <cell r="A141" t="str">
            <v>Owens</v>
          </cell>
          <cell r="C141">
            <v>1</v>
          </cell>
          <cell r="D141">
            <v>32</v>
          </cell>
          <cell r="E141">
            <v>32</v>
          </cell>
          <cell r="F141">
            <v>32</v>
          </cell>
          <cell r="G141">
            <v>0</v>
          </cell>
        </row>
        <row r="146">
          <cell r="A146" t="str">
            <v>Weaver</v>
          </cell>
          <cell r="C146">
            <v>64</v>
          </cell>
          <cell r="D146">
            <v>2596</v>
          </cell>
          <cell r="E146">
            <v>40.5625</v>
          </cell>
          <cell r="F146">
            <v>84</v>
          </cell>
          <cell r="G146">
            <v>0</v>
          </cell>
        </row>
        <row r="153">
          <cell r="A153" t="str">
            <v>Mann</v>
          </cell>
          <cell r="C153">
            <v>72</v>
          </cell>
          <cell r="D153">
            <v>7</v>
          </cell>
          <cell r="E153">
            <v>36</v>
          </cell>
          <cell r="F153">
            <v>28</v>
          </cell>
          <cell r="G153">
            <v>77.777777777777786</v>
          </cell>
          <cell r="H153">
            <v>50</v>
          </cell>
          <cell r="I153">
            <v>37</v>
          </cell>
          <cell r="J153">
            <v>37</v>
          </cell>
          <cell r="K153">
            <v>100</v>
          </cell>
          <cell r="L153">
            <v>121</v>
          </cell>
        </row>
        <row r="159">
          <cell r="A159" t="str">
            <v>Barney</v>
          </cell>
          <cell r="C159">
            <v>9</v>
          </cell>
          <cell r="D159">
            <v>230</v>
          </cell>
          <cell r="E159">
            <v>25.555555555555557</v>
          </cell>
          <cell r="F159">
            <v>68</v>
          </cell>
          <cell r="G159">
            <v>3</v>
          </cell>
        </row>
        <row r="160">
          <cell r="A160" t="str">
            <v>LeBeau</v>
          </cell>
          <cell r="C160">
            <v>8</v>
          </cell>
          <cell r="D160">
            <v>52</v>
          </cell>
          <cell r="E160">
            <v>6.5</v>
          </cell>
          <cell r="F160">
            <v>32</v>
          </cell>
          <cell r="G160">
            <v>1</v>
          </cell>
        </row>
        <row r="161">
          <cell r="A161" t="str">
            <v>Weger</v>
          </cell>
          <cell r="C161">
            <v>5</v>
          </cell>
          <cell r="D161">
            <v>101</v>
          </cell>
          <cell r="E161">
            <v>20.2</v>
          </cell>
          <cell r="F161">
            <v>97</v>
          </cell>
          <cell r="G161">
            <v>1</v>
          </cell>
        </row>
        <row r="162">
          <cell r="A162" t="str">
            <v>Lucci</v>
          </cell>
          <cell r="C162">
            <v>3</v>
          </cell>
          <cell r="D162">
            <v>23</v>
          </cell>
          <cell r="E162">
            <v>7.666666666666667</v>
          </cell>
          <cell r="F162">
            <v>11</v>
          </cell>
          <cell r="G162">
            <v>0</v>
          </cell>
        </row>
        <row r="163">
          <cell r="A163" t="str">
            <v>Rasmussen</v>
          </cell>
          <cell r="C163">
            <v>3</v>
          </cell>
          <cell r="D163">
            <v>11</v>
          </cell>
          <cell r="E163">
            <v>3.6666666666666665</v>
          </cell>
          <cell r="F163">
            <v>9</v>
          </cell>
          <cell r="G163">
            <v>0</v>
          </cell>
        </row>
        <row r="164">
          <cell r="A164" t="str">
            <v>Hand</v>
          </cell>
          <cell r="C164">
            <v>1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 t="str">
            <v>Williams</v>
          </cell>
          <cell r="C165">
            <v>1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74">
          <cell r="A174" t="str">
            <v>Hand</v>
          </cell>
          <cell r="C174">
            <v>5</v>
          </cell>
        </row>
        <row r="175">
          <cell r="A175" t="str">
            <v>Naumoff</v>
          </cell>
          <cell r="C175">
            <v>3</v>
          </cell>
        </row>
        <row r="176">
          <cell r="A176" t="str">
            <v>Weger</v>
          </cell>
          <cell r="C176">
            <v>3</v>
          </cell>
        </row>
        <row r="177">
          <cell r="A177" t="str">
            <v>Rush</v>
          </cell>
          <cell r="C177">
            <v>2</v>
          </cell>
        </row>
        <row r="178">
          <cell r="A178" t="str">
            <v>Williams</v>
          </cell>
          <cell r="C178">
            <v>2</v>
          </cell>
        </row>
        <row r="179">
          <cell r="A179" t="str">
            <v>Lucci</v>
          </cell>
          <cell r="C179">
            <v>2</v>
          </cell>
        </row>
        <row r="180">
          <cell r="A180" t="str">
            <v>Karras</v>
          </cell>
          <cell r="C180">
            <v>1</v>
          </cell>
        </row>
        <row r="181">
          <cell r="A181" t="str">
            <v>Rasmussen</v>
          </cell>
          <cell r="C181">
            <v>1</v>
          </cell>
        </row>
        <row r="182">
          <cell r="A182" t="str">
            <v>Vaughn</v>
          </cell>
          <cell r="C182">
            <v>1</v>
          </cell>
        </row>
        <row r="183">
          <cell r="A183" t="str">
            <v>Mitchell</v>
          </cell>
          <cell r="C183">
            <v>1</v>
          </cell>
        </row>
        <row r="184">
          <cell r="A184" t="str">
            <v>Robb</v>
          </cell>
          <cell r="C18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mulative Stats"/>
      <sheetName val="LEADERS"/>
      <sheetName val="DET"/>
      <sheetName val="ATL"/>
      <sheetName val="MIN"/>
      <sheetName val="@SDC"/>
      <sheetName val="LAR"/>
      <sheetName val="PHI"/>
      <sheetName val="@SFO"/>
      <sheetName val="BAL"/>
      <sheetName val="CHI"/>
      <sheetName val="@MIN"/>
      <sheetName val="@DAL"/>
      <sheetName val="@PIT"/>
      <sheetName val="@CHI"/>
      <sheetName val="@DET"/>
      <sheetName val="Bills"/>
      <sheetName val="@Jets"/>
      <sheetName val="Formula"/>
    </sheetNames>
    <sheetDataSet>
      <sheetData sheetId="0">
        <row r="6">
          <cell r="D6">
            <v>232</v>
          </cell>
          <cell r="M6">
            <v>248</v>
          </cell>
        </row>
        <row r="7">
          <cell r="D7">
            <v>101</v>
          </cell>
          <cell r="M7">
            <v>107</v>
          </cell>
        </row>
        <row r="8">
          <cell r="D8">
            <v>112</v>
          </cell>
          <cell r="M8">
            <v>113</v>
          </cell>
        </row>
        <row r="9">
          <cell r="D9">
            <v>19</v>
          </cell>
          <cell r="M9">
            <v>28</v>
          </cell>
        </row>
        <row r="11">
          <cell r="D11">
            <v>449</v>
          </cell>
          <cell r="M11">
            <v>461</v>
          </cell>
        </row>
        <row r="12">
          <cell r="D12">
            <v>1581</v>
          </cell>
          <cell r="M12">
            <v>1780</v>
          </cell>
        </row>
        <row r="13">
          <cell r="D13">
            <v>3.5211581291759466</v>
          </cell>
          <cell r="M13">
            <v>3.8611713665943599</v>
          </cell>
        </row>
        <row r="15">
          <cell r="D15">
            <v>362</v>
          </cell>
          <cell r="M15">
            <v>338</v>
          </cell>
        </row>
        <row r="16">
          <cell r="D16">
            <v>183</v>
          </cell>
          <cell r="M16">
            <v>175</v>
          </cell>
        </row>
        <row r="17">
          <cell r="D17">
            <v>50.552486187845304</v>
          </cell>
          <cell r="M17">
            <v>51.77514792899408</v>
          </cell>
        </row>
        <row r="18">
          <cell r="D18">
            <v>2501</v>
          </cell>
          <cell r="M18">
            <v>2499</v>
          </cell>
        </row>
        <row r="19">
          <cell r="D19">
            <v>41</v>
          </cell>
          <cell r="M19">
            <v>40</v>
          </cell>
        </row>
        <row r="20">
          <cell r="D20">
            <v>313</v>
          </cell>
          <cell r="M20">
            <v>308</v>
          </cell>
        </row>
        <row r="21">
          <cell r="D21">
            <v>2188</v>
          </cell>
          <cell r="M21">
            <v>2191</v>
          </cell>
        </row>
        <row r="22">
          <cell r="D22">
            <v>5.4292803970223327</v>
          </cell>
          <cell r="M22">
            <v>5.7962962962962967</v>
          </cell>
        </row>
        <row r="23">
          <cell r="D23">
            <v>13.666666666666666</v>
          </cell>
          <cell r="M23">
            <v>14.28</v>
          </cell>
        </row>
        <row r="26">
          <cell r="D26">
            <v>3769</v>
          </cell>
          <cell r="M26">
            <v>3971</v>
          </cell>
        </row>
        <row r="27">
          <cell r="D27">
            <v>41.947466171398254</v>
          </cell>
          <cell r="M27">
            <v>44.824981113069754</v>
          </cell>
        </row>
        <row r="28">
          <cell r="D28">
            <v>58.052533828601746</v>
          </cell>
          <cell r="M28">
            <v>55.175018886930246</v>
          </cell>
        </row>
        <row r="30">
          <cell r="D30">
            <v>852</v>
          </cell>
          <cell r="M30">
            <v>839</v>
          </cell>
        </row>
        <row r="31">
          <cell r="D31">
            <v>4.423708920187793</v>
          </cell>
          <cell r="M31">
            <v>4.7330154946364722</v>
          </cell>
        </row>
        <row r="34">
          <cell r="D34">
            <v>39</v>
          </cell>
          <cell r="M34">
            <v>21</v>
          </cell>
        </row>
        <row r="35">
          <cell r="D35">
            <v>449</v>
          </cell>
          <cell r="M35">
            <v>400</v>
          </cell>
        </row>
        <row r="36">
          <cell r="D36">
            <v>2</v>
          </cell>
          <cell r="M36">
            <v>5</v>
          </cell>
        </row>
        <row r="38">
          <cell r="D38">
            <v>64</v>
          </cell>
          <cell r="M38">
            <v>62</v>
          </cell>
        </row>
        <row r="39">
          <cell r="D39">
            <v>2540</v>
          </cell>
          <cell r="M39">
            <v>2542</v>
          </cell>
        </row>
        <row r="40">
          <cell r="D40">
            <v>39.6875</v>
          </cell>
          <cell r="M40">
            <v>41</v>
          </cell>
        </row>
        <row r="42">
          <cell r="D42">
            <v>32</v>
          </cell>
          <cell r="M42">
            <v>45</v>
          </cell>
        </row>
        <row r="43">
          <cell r="D43">
            <v>193</v>
          </cell>
          <cell r="M43">
            <v>342</v>
          </cell>
        </row>
        <row r="44">
          <cell r="D44">
            <v>6.03125</v>
          </cell>
          <cell r="M44">
            <v>7.6</v>
          </cell>
        </row>
        <row r="45">
          <cell r="D45">
            <v>0</v>
          </cell>
          <cell r="M45">
            <v>1</v>
          </cell>
        </row>
        <row r="47">
          <cell r="D47">
            <v>59</v>
          </cell>
          <cell r="M47">
            <v>34</v>
          </cell>
        </row>
        <row r="48">
          <cell r="D48">
            <v>1248</v>
          </cell>
          <cell r="M48">
            <v>903</v>
          </cell>
        </row>
        <row r="49">
          <cell r="D49">
            <v>21.152542372881356</v>
          </cell>
          <cell r="M49">
            <v>26.558823529411764</v>
          </cell>
        </row>
        <row r="50">
          <cell r="D50">
            <v>1</v>
          </cell>
          <cell r="M50">
            <v>0</v>
          </cell>
        </row>
        <row r="52">
          <cell r="D52">
            <v>97</v>
          </cell>
          <cell r="M52">
            <v>72</v>
          </cell>
        </row>
        <row r="53">
          <cell r="D53">
            <v>906</v>
          </cell>
          <cell r="M53">
            <v>684</v>
          </cell>
        </row>
        <row r="55">
          <cell r="D55">
            <v>24</v>
          </cell>
          <cell r="M55">
            <v>27</v>
          </cell>
        </row>
        <row r="56">
          <cell r="D56">
            <v>11</v>
          </cell>
          <cell r="M56">
            <v>13</v>
          </cell>
        </row>
        <row r="58">
          <cell r="D58">
            <v>203</v>
          </cell>
          <cell r="M58">
            <v>300</v>
          </cell>
        </row>
        <row r="59">
          <cell r="D59">
            <v>23</v>
          </cell>
          <cell r="M59">
            <v>33</v>
          </cell>
        </row>
        <row r="60">
          <cell r="D60">
            <v>10</v>
          </cell>
          <cell r="M60">
            <v>9</v>
          </cell>
        </row>
        <row r="61">
          <cell r="D61">
            <v>7</v>
          </cell>
          <cell r="M61">
            <v>21</v>
          </cell>
        </row>
        <row r="62">
          <cell r="D62">
            <v>6</v>
          </cell>
          <cell r="M62">
            <v>4</v>
          </cell>
        </row>
        <row r="63">
          <cell r="D63">
            <v>20</v>
          </cell>
          <cell r="M63">
            <v>33</v>
          </cell>
        </row>
        <row r="64">
          <cell r="D64">
            <v>0</v>
          </cell>
          <cell r="M64">
            <v>0</v>
          </cell>
        </row>
        <row r="65">
          <cell r="D65">
            <v>15</v>
          </cell>
          <cell r="M65">
            <v>23</v>
          </cell>
        </row>
        <row r="66">
          <cell r="D66">
            <v>31</v>
          </cell>
          <cell r="M66">
            <v>40</v>
          </cell>
        </row>
        <row r="67">
          <cell r="D67">
            <v>48.387096774193552</v>
          </cell>
          <cell r="M67">
            <v>57.499999999999993</v>
          </cell>
        </row>
        <row r="75">
          <cell r="A75" t="str">
            <v>Anderson</v>
          </cell>
          <cell r="C75">
            <v>220</v>
          </cell>
          <cell r="D75">
            <v>817</v>
          </cell>
          <cell r="E75">
            <v>3.7136363636363638</v>
          </cell>
          <cell r="F75">
            <v>44</v>
          </cell>
          <cell r="G75">
            <v>4</v>
          </cell>
        </row>
        <row r="76">
          <cell r="A76" t="str">
            <v>Williams, T</v>
          </cell>
          <cell r="C76">
            <v>75</v>
          </cell>
          <cell r="D76">
            <v>291</v>
          </cell>
          <cell r="E76">
            <v>3.88</v>
          </cell>
          <cell r="F76">
            <v>43</v>
          </cell>
          <cell r="G76">
            <v>2</v>
          </cell>
        </row>
        <row r="77">
          <cell r="A77" t="str">
            <v>Grabowski</v>
          </cell>
          <cell r="C77">
            <v>59</v>
          </cell>
          <cell r="D77">
            <v>155</v>
          </cell>
          <cell r="E77">
            <v>2.6271186440677967</v>
          </cell>
          <cell r="F77">
            <v>17</v>
          </cell>
          <cell r="G77">
            <v>2</v>
          </cell>
        </row>
        <row r="78">
          <cell r="A78" t="str">
            <v>Hampton</v>
          </cell>
          <cell r="C78">
            <v>47</v>
          </cell>
          <cell r="D78">
            <v>143</v>
          </cell>
          <cell r="E78">
            <v>3.0425531914893615</v>
          </cell>
          <cell r="F78">
            <v>17</v>
          </cell>
          <cell r="G78">
            <v>2</v>
          </cell>
        </row>
        <row r="79">
          <cell r="A79" t="str">
            <v>Starr</v>
          </cell>
          <cell r="C79">
            <v>16</v>
          </cell>
          <cell r="D79">
            <v>76</v>
          </cell>
          <cell r="E79">
            <v>4.75</v>
          </cell>
          <cell r="F79">
            <v>30</v>
          </cell>
          <cell r="G79">
            <v>0</v>
          </cell>
        </row>
        <row r="80">
          <cell r="A80" t="str">
            <v>Williams, P</v>
          </cell>
          <cell r="C80">
            <v>18</v>
          </cell>
          <cell r="D80">
            <v>66</v>
          </cell>
          <cell r="E80">
            <v>3.6666666666666665</v>
          </cell>
          <cell r="F80">
            <v>17</v>
          </cell>
          <cell r="G80">
            <v>0</v>
          </cell>
        </row>
        <row r="81">
          <cell r="A81" t="str">
            <v>Krause</v>
          </cell>
          <cell r="C81">
            <v>1</v>
          </cell>
          <cell r="D81">
            <v>19</v>
          </cell>
          <cell r="E81">
            <v>19</v>
          </cell>
          <cell r="F81">
            <v>19</v>
          </cell>
          <cell r="G81">
            <v>0</v>
          </cell>
        </row>
        <row r="82">
          <cell r="A82" t="str">
            <v>McGeorge</v>
          </cell>
          <cell r="C82">
            <v>1</v>
          </cell>
          <cell r="D82">
            <v>14</v>
          </cell>
          <cell r="E82">
            <v>14</v>
          </cell>
          <cell r="F82">
            <v>14</v>
          </cell>
          <cell r="G82">
            <v>0</v>
          </cell>
        </row>
        <row r="83">
          <cell r="A83" t="str">
            <v>Livingston</v>
          </cell>
          <cell r="C83">
            <v>2</v>
          </cell>
          <cell r="D83">
            <v>2</v>
          </cell>
          <cell r="E83">
            <v>1</v>
          </cell>
          <cell r="F83">
            <v>2</v>
          </cell>
          <cell r="G83">
            <v>0</v>
          </cell>
        </row>
        <row r="84">
          <cell r="A84" t="str">
            <v>Horn</v>
          </cell>
          <cell r="C84">
            <v>7</v>
          </cell>
          <cell r="D84">
            <v>0</v>
          </cell>
          <cell r="E84">
            <v>0</v>
          </cell>
          <cell r="F84">
            <v>3</v>
          </cell>
          <cell r="G84">
            <v>0</v>
          </cell>
        </row>
        <row r="85">
          <cell r="A85" t="str">
            <v>Dale</v>
          </cell>
          <cell r="C85">
            <v>1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</row>
        <row r="86">
          <cell r="A86" t="str">
            <v>Patrick</v>
          </cell>
          <cell r="C86">
            <v>2</v>
          </cell>
          <cell r="D86">
            <v>-2</v>
          </cell>
          <cell r="E86">
            <v>-1</v>
          </cell>
          <cell r="F86">
            <v>0</v>
          </cell>
          <cell r="G86">
            <v>0</v>
          </cell>
        </row>
        <row r="94">
          <cell r="A94" t="str">
            <v>Dale</v>
          </cell>
          <cell r="C94">
            <v>53</v>
          </cell>
          <cell r="D94">
            <v>974</v>
          </cell>
          <cell r="E94">
            <v>18.377358490566039</v>
          </cell>
          <cell r="F94">
            <v>47</v>
          </cell>
          <cell r="G94">
            <v>5</v>
          </cell>
        </row>
        <row r="95">
          <cell r="A95" t="str">
            <v>Anderson</v>
          </cell>
          <cell r="C95">
            <v>43</v>
          </cell>
          <cell r="D95">
            <v>534</v>
          </cell>
          <cell r="E95">
            <v>12.418604651162791</v>
          </cell>
          <cell r="F95">
            <v>29</v>
          </cell>
          <cell r="G95">
            <v>1</v>
          </cell>
        </row>
        <row r="96">
          <cell r="A96" t="str">
            <v>Hilton</v>
          </cell>
          <cell r="C96">
            <v>23</v>
          </cell>
          <cell r="D96">
            <v>297</v>
          </cell>
          <cell r="E96">
            <v>12.913043478260869</v>
          </cell>
          <cell r="F96">
            <v>30</v>
          </cell>
          <cell r="G96">
            <v>1</v>
          </cell>
        </row>
        <row r="97">
          <cell r="A97" t="str">
            <v>Clancy</v>
          </cell>
          <cell r="C97">
            <v>17</v>
          </cell>
          <cell r="D97">
            <v>288</v>
          </cell>
          <cell r="E97">
            <v>16.941176470588236</v>
          </cell>
          <cell r="F97">
            <v>34</v>
          </cell>
          <cell r="G97">
            <v>0</v>
          </cell>
        </row>
        <row r="98">
          <cell r="A98" t="str">
            <v>Williams, T</v>
          </cell>
          <cell r="C98">
            <v>14</v>
          </cell>
          <cell r="D98">
            <v>140</v>
          </cell>
          <cell r="E98">
            <v>10</v>
          </cell>
          <cell r="F98">
            <v>18</v>
          </cell>
          <cell r="G98">
            <v>0</v>
          </cell>
        </row>
        <row r="99">
          <cell r="A99" t="str">
            <v>Grabowski</v>
          </cell>
          <cell r="C99">
            <v>12</v>
          </cell>
          <cell r="D99">
            <v>75</v>
          </cell>
          <cell r="E99">
            <v>6.25</v>
          </cell>
          <cell r="F99">
            <v>12</v>
          </cell>
          <cell r="G99">
            <v>0</v>
          </cell>
        </row>
        <row r="100">
          <cell r="A100" t="str">
            <v>Hampton</v>
          </cell>
          <cell r="C100">
            <v>10</v>
          </cell>
          <cell r="D100">
            <v>58</v>
          </cell>
          <cell r="E100">
            <v>5.8</v>
          </cell>
          <cell r="F100">
            <v>16</v>
          </cell>
          <cell r="G100">
            <v>0</v>
          </cell>
        </row>
        <row r="101">
          <cell r="A101" t="str">
            <v>Spilis</v>
          </cell>
          <cell r="C101">
            <v>6</v>
          </cell>
          <cell r="D101">
            <v>65</v>
          </cell>
          <cell r="E101">
            <v>10.833333333333334</v>
          </cell>
          <cell r="F101">
            <v>27</v>
          </cell>
          <cell r="G101">
            <v>0</v>
          </cell>
        </row>
        <row r="102">
          <cell r="A102" t="str">
            <v>Williams, P</v>
          </cell>
          <cell r="C102">
            <v>3</v>
          </cell>
          <cell r="D102">
            <v>18</v>
          </cell>
          <cell r="E102">
            <v>6</v>
          </cell>
          <cell r="F102">
            <v>14</v>
          </cell>
          <cell r="G102">
            <v>0</v>
          </cell>
        </row>
        <row r="103">
          <cell r="A103" t="str">
            <v>Krause</v>
          </cell>
          <cell r="C103">
            <v>1</v>
          </cell>
          <cell r="D103">
            <v>25</v>
          </cell>
          <cell r="E103">
            <v>25</v>
          </cell>
          <cell r="F103">
            <v>25</v>
          </cell>
          <cell r="G103">
            <v>0</v>
          </cell>
        </row>
        <row r="104">
          <cell r="A104" t="str">
            <v>McGeorge</v>
          </cell>
          <cell r="C104">
            <v>1</v>
          </cell>
          <cell r="D104">
            <v>27</v>
          </cell>
          <cell r="E104">
            <v>27</v>
          </cell>
          <cell r="F104">
            <v>27</v>
          </cell>
          <cell r="G104">
            <v>0</v>
          </cell>
        </row>
        <row r="116">
          <cell r="A116" t="str">
            <v>Starr</v>
          </cell>
          <cell r="C116">
            <v>257</v>
          </cell>
          <cell r="D116">
            <v>144</v>
          </cell>
          <cell r="E116">
            <v>56.031128404669261</v>
          </cell>
          <cell r="F116">
            <v>1875</v>
          </cell>
          <cell r="G116">
            <v>5</v>
          </cell>
          <cell r="H116">
            <v>38</v>
          </cell>
          <cell r="I116">
            <v>21</v>
          </cell>
          <cell r="J116">
            <v>1.9455252918287937</v>
          </cell>
          <cell r="K116">
            <v>8.1712062256809332</v>
          </cell>
          <cell r="L116">
            <v>7.2957198443579765</v>
          </cell>
          <cell r="M116">
            <v>51.613164721141374</v>
          </cell>
          <cell r="N116">
            <v>26</v>
          </cell>
        </row>
        <row r="117">
          <cell r="A117" t="str">
            <v>Horn</v>
          </cell>
          <cell r="C117">
            <v>88</v>
          </cell>
          <cell r="D117">
            <v>32</v>
          </cell>
          <cell r="E117">
            <v>36.363636363636367</v>
          </cell>
          <cell r="F117">
            <v>513</v>
          </cell>
          <cell r="G117">
            <v>2</v>
          </cell>
          <cell r="H117">
            <v>47</v>
          </cell>
          <cell r="I117">
            <v>16</v>
          </cell>
          <cell r="J117">
            <v>2.2727272727272729</v>
          </cell>
          <cell r="K117">
            <v>18.181818181818183</v>
          </cell>
          <cell r="L117">
            <v>5.8295454545454541</v>
          </cell>
          <cell r="M117">
            <v>24.668560606060609</v>
          </cell>
          <cell r="N117">
            <v>8</v>
          </cell>
        </row>
        <row r="118">
          <cell r="A118" t="str">
            <v>Patrick</v>
          </cell>
          <cell r="C118">
            <v>9</v>
          </cell>
          <cell r="D118">
            <v>1</v>
          </cell>
          <cell r="E118">
            <v>11.111111111111111</v>
          </cell>
          <cell r="F118">
            <v>25</v>
          </cell>
          <cell r="G118">
            <v>0</v>
          </cell>
          <cell r="H118">
            <v>25</v>
          </cell>
          <cell r="I118">
            <v>1</v>
          </cell>
          <cell r="J118">
            <v>0</v>
          </cell>
          <cell r="K118">
            <v>11.111111111111111</v>
          </cell>
          <cell r="L118">
            <v>2.7777777777777777</v>
          </cell>
          <cell r="M118">
            <v>0</v>
          </cell>
        </row>
        <row r="119">
          <cell r="A119" t="str">
            <v>Norton</v>
          </cell>
          <cell r="C119">
            <v>7</v>
          </cell>
          <cell r="D119">
            <v>5</v>
          </cell>
          <cell r="E119">
            <v>71.428571428571431</v>
          </cell>
          <cell r="F119">
            <v>72</v>
          </cell>
          <cell r="G119">
            <v>0</v>
          </cell>
          <cell r="H119">
            <v>19</v>
          </cell>
          <cell r="I119">
            <v>1</v>
          </cell>
          <cell r="J119">
            <v>0</v>
          </cell>
          <cell r="K119">
            <v>14.285714285714285</v>
          </cell>
          <cell r="L119">
            <v>10.285714285714286</v>
          </cell>
          <cell r="M119">
            <v>64.880952380952394</v>
          </cell>
        </row>
        <row r="120">
          <cell r="A120" t="str">
            <v>Anderson</v>
          </cell>
          <cell r="C120">
            <v>1</v>
          </cell>
          <cell r="D120">
            <v>1</v>
          </cell>
          <cell r="E120">
            <v>100</v>
          </cell>
          <cell r="F120">
            <v>16</v>
          </cell>
          <cell r="G120">
            <v>0</v>
          </cell>
          <cell r="H120">
            <v>16</v>
          </cell>
          <cell r="I120">
            <v>0</v>
          </cell>
          <cell r="J120">
            <v>0</v>
          </cell>
          <cell r="K120">
            <v>0</v>
          </cell>
          <cell r="L120">
            <v>16</v>
          </cell>
          <cell r="M120">
            <v>118.75</v>
          </cell>
          <cell r="N120">
            <v>0</v>
          </cell>
        </row>
        <row r="125">
          <cell r="A125" t="str">
            <v>Ellis</v>
          </cell>
          <cell r="C125">
            <v>16</v>
          </cell>
          <cell r="D125">
            <v>0</v>
          </cell>
          <cell r="E125">
            <v>145</v>
          </cell>
          <cell r="F125">
            <v>9.0625</v>
          </cell>
          <cell r="G125">
            <v>26</v>
          </cell>
          <cell r="H125">
            <v>0</v>
          </cell>
        </row>
        <row r="126">
          <cell r="A126" t="str">
            <v>Wood</v>
          </cell>
          <cell r="C126">
            <v>8</v>
          </cell>
          <cell r="D126">
            <v>14</v>
          </cell>
          <cell r="E126">
            <v>36</v>
          </cell>
          <cell r="F126">
            <v>4.5</v>
          </cell>
          <cell r="G126">
            <v>10</v>
          </cell>
          <cell r="H126">
            <v>0</v>
          </cell>
        </row>
        <row r="127">
          <cell r="A127" t="str">
            <v>Williams, T</v>
          </cell>
          <cell r="C127">
            <v>5</v>
          </cell>
          <cell r="D127">
            <v>1</v>
          </cell>
          <cell r="E127">
            <v>22</v>
          </cell>
          <cell r="F127">
            <v>4.4000000000000004</v>
          </cell>
          <cell r="G127">
            <v>6</v>
          </cell>
          <cell r="H127">
            <v>0</v>
          </cell>
        </row>
        <row r="128">
          <cell r="A128" t="str">
            <v>Harden</v>
          </cell>
          <cell r="C128">
            <v>3</v>
          </cell>
          <cell r="D128">
            <v>0</v>
          </cell>
          <cell r="E128">
            <v>-10</v>
          </cell>
          <cell r="F128">
            <v>-3.3333333333333335</v>
          </cell>
          <cell r="G128">
            <v>0</v>
          </cell>
          <cell r="H128">
            <v>0</v>
          </cell>
        </row>
        <row r="134">
          <cell r="A134" t="str">
            <v>Krause</v>
          </cell>
          <cell r="C134">
            <v>19</v>
          </cell>
          <cell r="D134">
            <v>503</v>
          </cell>
          <cell r="E134">
            <v>26.473684210526315</v>
          </cell>
          <cell r="F134">
            <v>94</v>
          </cell>
          <cell r="G134">
            <v>1</v>
          </cell>
        </row>
        <row r="135">
          <cell r="A135" t="str">
            <v>Ellis</v>
          </cell>
          <cell r="C135">
            <v>17</v>
          </cell>
          <cell r="D135">
            <v>310</v>
          </cell>
          <cell r="E135">
            <v>18.235294117647058</v>
          </cell>
          <cell r="F135">
            <v>30</v>
          </cell>
          <cell r="G135">
            <v>0</v>
          </cell>
        </row>
        <row r="136">
          <cell r="A136" t="str">
            <v>Williams, T</v>
          </cell>
          <cell r="C136">
            <v>11</v>
          </cell>
          <cell r="D136">
            <v>245</v>
          </cell>
          <cell r="E136">
            <v>22.272727272727273</v>
          </cell>
          <cell r="F136">
            <v>30</v>
          </cell>
          <cell r="G136">
            <v>0</v>
          </cell>
        </row>
        <row r="137">
          <cell r="A137" t="str">
            <v>Hampton</v>
          </cell>
          <cell r="C137">
            <v>9</v>
          </cell>
          <cell r="D137">
            <v>141</v>
          </cell>
          <cell r="E137">
            <v>15.666666666666666</v>
          </cell>
          <cell r="F137">
            <v>29</v>
          </cell>
          <cell r="G137">
            <v>0</v>
          </cell>
        </row>
        <row r="138">
          <cell r="A138" t="str">
            <v>McCoy</v>
          </cell>
          <cell r="C138">
            <v>1</v>
          </cell>
          <cell r="D138">
            <v>12</v>
          </cell>
          <cell r="E138">
            <v>12</v>
          </cell>
          <cell r="F138">
            <v>12</v>
          </cell>
          <cell r="G138">
            <v>0</v>
          </cell>
        </row>
        <row r="139">
          <cell r="A139" t="str">
            <v>Gregg</v>
          </cell>
          <cell r="C139">
            <v>1</v>
          </cell>
          <cell r="D139">
            <v>18</v>
          </cell>
          <cell r="E139">
            <v>18</v>
          </cell>
          <cell r="F139">
            <v>18</v>
          </cell>
          <cell r="G139">
            <v>0</v>
          </cell>
        </row>
        <row r="140">
          <cell r="A140" t="str">
            <v>Williams, P</v>
          </cell>
          <cell r="C140">
            <v>1</v>
          </cell>
          <cell r="D140">
            <v>19</v>
          </cell>
          <cell r="E140">
            <v>19</v>
          </cell>
          <cell r="F140">
            <v>19</v>
          </cell>
          <cell r="G140">
            <v>0</v>
          </cell>
        </row>
        <row r="146">
          <cell r="A146" t="str">
            <v>Anderson</v>
          </cell>
          <cell r="C146">
            <v>61</v>
          </cell>
          <cell r="D146">
            <v>2423</v>
          </cell>
          <cell r="E146">
            <v>39.721311475409834</v>
          </cell>
          <cell r="F146">
            <v>64</v>
          </cell>
          <cell r="G146">
            <v>0</v>
          </cell>
        </row>
        <row r="147">
          <cell r="A147" t="str">
            <v>Livingston</v>
          </cell>
          <cell r="C147">
            <v>3</v>
          </cell>
          <cell r="D147">
            <v>117</v>
          </cell>
          <cell r="E147">
            <v>39</v>
          </cell>
          <cell r="F147">
            <v>54</v>
          </cell>
          <cell r="G147">
            <v>0</v>
          </cell>
        </row>
        <row r="153">
          <cell r="A153" t="str">
            <v>Livingston</v>
          </cell>
          <cell r="C153">
            <v>34</v>
          </cell>
          <cell r="D153">
            <v>20</v>
          </cell>
          <cell r="E153">
            <v>31</v>
          </cell>
          <cell r="F153">
            <v>15</v>
          </cell>
          <cell r="G153">
            <v>48.387096774193552</v>
          </cell>
          <cell r="H153">
            <v>39</v>
          </cell>
          <cell r="I153">
            <v>23</v>
          </cell>
          <cell r="J153">
            <v>20</v>
          </cell>
          <cell r="K153">
            <v>86.956521739130437</v>
          </cell>
          <cell r="L153">
            <v>65</v>
          </cell>
        </row>
        <row r="159">
          <cell r="A159" t="str">
            <v>Wood</v>
          </cell>
          <cell r="C159">
            <v>10</v>
          </cell>
          <cell r="D159">
            <v>145</v>
          </cell>
          <cell r="E159">
            <v>14.5</v>
          </cell>
          <cell r="F159">
            <v>27</v>
          </cell>
          <cell r="G159">
            <v>1</v>
          </cell>
        </row>
        <row r="160">
          <cell r="A160" t="str">
            <v>Hart</v>
          </cell>
          <cell r="C160">
            <v>3</v>
          </cell>
          <cell r="D160">
            <v>94</v>
          </cell>
          <cell r="E160">
            <v>31.333333333333332</v>
          </cell>
          <cell r="F160">
            <v>119</v>
          </cell>
          <cell r="G160">
            <v>2</v>
          </cell>
        </row>
        <row r="161">
          <cell r="A161" t="str">
            <v>Jeter</v>
          </cell>
          <cell r="C161">
            <v>3</v>
          </cell>
          <cell r="D161">
            <v>33</v>
          </cell>
          <cell r="E161">
            <v>11</v>
          </cell>
          <cell r="F161">
            <v>21</v>
          </cell>
          <cell r="G161">
            <v>0</v>
          </cell>
        </row>
        <row r="162">
          <cell r="A162" t="str">
            <v>Ellis</v>
          </cell>
          <cell r="C162">
            <v>2</v>
          </cell>
          <cell r="D162">
            <v>95</v>
          </cell>
          <cell r="E162">
            <v>47.5</v>
          </cell>
          <cell r="F162">
            <v>56</v>
          </cell>
          <cell r="G162">
            <v>2</v>
          </cell>
        </row>
        <row r="163">
          <cell r="A163" t="str">
            <v>Robinson</v>
          </cell>
          <cell r="C163">
            <v>2</v>
          </cell>
          <cell r="D163">
            <v>27</v>
          </cell>
          <cell r="E163">
            <v>13.5</v>
          </cell>
          <cell r="F163">
            <v>18</v>
          </cell>
          <cell r="G163">
            <v>0</v>
          </cell>
        </row>
        <row r="164">
          <cell r="A164" t="str">
            <v>Carr</v>
          </cell>
          <cell r="C164">
            <v>1</v>
          </cell>
          <cell r="D164">
            <v>6</v>
          </cell>
          <cell r="E164">
            <v>6</v>
          </cell>
          <cell r="F164">
            <v>6</v>
          </cell>
          <cell r="G164">
            <v>0</v>
          </cell>
        </row>
        <row r="174">
          <cell r="A174" t="str">
            <v>Aldridge</v>
          </cell>
          <cell r="C174">
            <v>14</v>
          </cell>
        </row>
        <row r="175">
          <cell r="A175" t="str">
            <v>Williams, C</v>
          </cell>
          <cell r="C175">
            <v>8.5</v>
          </cell>
        </row>
        <row r="176">
          <cell r="A176" t="str">
            <v>Moore</v>
          </cell>
          <cell r="C176">
            <v>4</v>
          </cell>
        </row>
        <row r="177">
          <cell r="A177" t="str">
            <v>Brown</v>
          </cell>
          <cell r="C177">
            <v>3</v>
          </cell>
        </row>
        <row r="178">
          <cell r="A178" t="str">
            <v>Carr</v>
          </cell>
          <cell r="C178">
            <v>3</v>
          </cell>
        </row>
        <row r="179">
          <cell r="A179" t="str">
            <v>Robinson</v>
          </cell>
          <cell r="C179">
            <v>3</v>
          </cell>
        </row>
        <row r="180">
          <cell r="A180" t="str">
            <v>McCoy</v>
          </cell>
          <cell r="C180">
            <v>2</v>
          </cell>
        </row>
        <row r="181">
          <cell r="A181" t="str">
            <v>Hardy</v>
          </cell>
          <cell r="C181">
            <v>2</v>
          </cell>
        </row>
        <row r="182">
          <cell r="A182" t="str">
            <v>Hart</v>
          </cell>
          <cell r="C182">
            <v>0.5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mulative Stats"/>
      <sheetName val="LEADERS"/>
      <sheetName val="STL"/>
      <sheetName val="@BUF"/>
      <sheetName val="SDC"/>
      <sheetName val="SFO"/>
      <sheetName val="@GBP"/>
      <sheetName val="@MIN"/>
      <sheetName val="@NOS"/>
      <sheetName val="ATL"/>
      <sheetName val="NYJ"/>
      <sheetName val="@ATL"/>
      <sheetName val="@SFO"/>
      <sheetName val="NOS"/>
      <sheetName val="DET"/>
      <sheetName val="@NYG"/>
      <sheetName val="Bills"/>
      <sheetName val="@Jets"/>
      <sheetName val="Formula"/>
    </sheetNames>
    <sheetDataSet>
      <sheetData sheetId="0">
        <row r="6">
          <cell r="D6">
            <v>278</v>
          </cell>
          <cell r="M6">
            <v>191</v>
          </cell>
        </row>
        <row r="7">
          <cell r="D7">
            <v>124</v>
          </cell>
          <cell r="M7">
            <v>63</v>
          </cell>
        </row>
        <row r="8">
          <cell r="D8">
            <v>131</v>
          </cell>
          <cell r="M8">
            <v>100</v>
          </cell>
        </row>
        <row r="9">
          <cell r="D9">
            <v>23</v>
          </cell>
          <cell r="M9">
            <v>28</v>
          </cell>
        </row>
        <row r="11">
          <cell r="D11">
            <v>446</v>
          </cell>
          <cell r="M11">
            <v>366</v>
          </cell>
        </row>
        <row r="12">
          <cell r="D12">
            <v>2034</v>
          </cell>
          <cell r="M12">
            <v>1038</v>
          </cell>
        </row>
        <row r="13">
          <cell r="D13">
            <v>4.5605381165919283</v>
          </cell>
          <cell r="M13">
            <v>2.8360655737704916</v>
          </cell>
        </row>
        <row r="15">
          <cell r="D15">
            <v>425</v>
          </cell>
          <cell r="M15">
            <v>363</v>
          </cell>
        </row>
        <row r="16">
          <cell r="D16">
            <v>246</v>
          </cell>
          <cell r="M16">
            <v>192</v>
          </cell>
        </row>
        <row r="17">
          <cell r="D17">
            <v>57.882352941176471</v>
          </cell>
          <cell r="M17">
            <v>52.892561983471076</v>
          </cell>
        </row>
        <row r="18">
          <cell r="D18">
            <v>2822</v>
          </cell>
          <cell r="M18">
            <v>2514</v>
          </cell>
        </row>
        <row r="19">
          <cell r="D19">
            <v>20</v>
          </cell>
          <cell r="M19">
            <v>58</v>
          </cell>
        </row>
        <row r="20">
          <cell r="D20">
            <v>161</v>
          </cell>
          <cell r="M20">
            <v>459</v>
          </cell>
        </row>
        <row r="21">
          <cell r="D21">
            <v>2661</v>
          </cell>
          <cell r="M21">
            <v>2055</v>
          </cell>
        </row>
        <row r="22">
          <cell r="D22">
            <v>5.9797752808988767</v>
          </cell>
          <cell r="M22">
            <v>4.8812351543942993</v>
          </cell>
        </row>
        <row r="23">
          <cell r="D23">
            <v>11.471544715447154</v>
          </cell>
          <cell r="M23">
            <v>13.09375</v>
          </cell>
        </row>
        <row r="26">
          <cell r="D26">
            <v>4695</v>
          </cell>
          <cell r="M26">
            <v>3093</v>
          </cell>
        </row>
        <row r="27">
          <cell r="D27">
            <v>43.322683706070286</v>
          </cell>
          <cell r="M27">
            <v>33.559650824442286</v>
          </cell>
        </row>
        <row r="28">
          <cell r="D28">
            <v>56.677316293929714</v>
          </cell>
          <cell r="M28">
            <v>66.440349175557714</v>
          </cell>
        </row>
        <row r="30">
          <cell r="D30">
            <v>891</v>
          </cell>
          <cell r="M30">
            <v>787</v>
          </cell>
        </row>
        <row r="31">
          <cell r="D31">
            <v>5.269360269360269</v>
          </cell>
          <cell r="M31">
            <v>3.9301143583227445</v>
          </cell>
        </row>
        <row r="34">
          <cell r="D34">
            <v>13</v>
          </cell>
          <cell r="M34">
            <v>21</v>
          </cell>
        </row>
        <row r="35">
          <cell r="D35">
            <v>229</v>
          </cell>
          <cell r="M35">
            <v>479</v>
          </cell>
        </row>
        <row r="36">
          <cell r="D36">
            <v>2</v>
          </cell>
          <cell r="M36">
            <v>5</v>
          </cell>
        </row>
        <row r="38">
          <cell r="D38">
            <v>54</v>
          </cell>
          <cell r="M38">
            <v>75</v>
          </cell>
        </row>
        <row r="39">
          <cell r="D39">
            <v>2020</v>
          </cell>
          <cell r="M39">
            <v>3332</v>
          </cell>
        </row>
        <row r="40">
          <cell r="D40">
            <v>37.407407407407405</v>
          </cell>
          <cell r="M40">
            <v>44.426666666666669</v>
          </cell>
        </row>
        <row r="42">
          <cell r="D42">
            <v>50</v>
          </cell>
          <cell r="M42">
            <v>34</v>
          </cell>
        </row>
        <row r="43">
          <cell r="D43">
            <v>395</v>
          </cell>
          <cell r="M43">
            <v>172</v>
          </cell>
        </row>
        <row r="44">
          <cell r="D44">
            <v>7.9</v>
          </cell>
          <cell r="M44">
            <v>5.0588235294117645</v>
          </cell>
        </row>
        <row r="45">
          <cell r="D45">
            <v>0</v>
          </cell>
          <cell r="M45">
            <v>0</v>
          </cell>
        </row>
        <row r="47">
          <cell r="D47">
            <v>36</v>
          </cell>
          <cell r="M47">
            <v>70</v>
          </cell>
        </row>
        <row r="48">
          <cell r="D48">
            <v>1093</v>
          </cell>
          <cell r="M48">
            <v>1198</v>
          </cell>
        </row>
        <row r="49">
          <cell r="D49">
            <v>30.361111111111111</v>
          </cell>
          <cell r="M49">
            <v>17.114285714285714</v>
          </cell>
        </row>
        <row r="50">
          <cell r="D50">
            <v>1</v>
          </cell>
          <cell r="M50">
            <v>0</v>
          </cell>
        </row>
        <row r="52">
          <cell r="D52">
            <v>95</v>
          </cell>
          <cell r="M52">
            <v>87</v>
          </cell>
        </row>
        <row r="53">
          <cell r="D53">
            <v>1029</v>
          </cell>
          <cell r="M53">
            <v>803</v>
          </cell>
        </row>
        <row r="55">
          <cell r="D55">
            <v>21</v>
          </cell>
          <cell r="M55">
            <v>26</v>
          </cell>
        </row>
        <row r="56">
          <cell r="D56">
            <v>13</v>
          </cell>
          <cell r="M56">
            <v>17</v>
          </cell>
        </row>
        <row r="58">
          <cell r="D58">
            <v>382</v>
          </cell>
          <cell r="M58">
            <v>152</v>
          </cell>
        </row>
        <row r="59">
          <cell r="D59">
            <v>41</v>
          </cell>
          <cell r="M59">
            <v>17</v>
          </cell>
        </row>
        <row r="60">
          <cell r="D60">
            <v>18</v>
          </cell>
          <cell r="M60">
            <v>4</v>
          </cell>
        </row>
        <row r="61">
          <cell r="D61">
            <v>18</v>
          </cell>
          <cell r="M61">
            <v>12</v>
          </cell>
        </row>
        <row r="62">
          <cell r="D62">
            <v>5</v>
          </cell>
          <cell r="M62">
            <v>2</v>
          </cell>
        </row>
        <row r="63">
          <cell r="D63">
            <v>41</v>
          </cell>
          <cell r="M63">
            <v>17</v>
          </cell>
        </row>
        <row r="64">
          <cell r="D64">
            <v>1</v>
          </cell>
          <cell r="M64">
            <v>0</v>
          </cell>
        </row>
        <row r="65">
          <cell r="D65">
            <v>31</v>
          </cell>
          <cell r="M65">
            <v>11</v>
          </cell>
        </row>
        <row r="66">
          <cell r="D66">
            <v>51</v>
          </cell>
          <cell r="M66">
            <v>28</v>
          </cell>
        </row>
        <row r="67">
          <cell r="D67">
            <v>60.784313725490193</v>
          </cell>
          <cell r="M67">
            <v>39.285714285714285</v>
          </cell>
        </row>
        <row r="75">
          <cell r="A75" t="str">
            <v>Josephson</v>
          </cell>
          <cell r="C75">
            <v>155</v>
          </cell>
          <cell r="D75">
            <v>711</v>
          </cell>
          <cell r="E75">
            <v>4.5870967741935482</v>
          </cell>
          <cell r="F75">
            <v>28</v>
          </cell>
          <cell r="G75">
            <v>2</v>
          </cell>
        </row>
        <row r="76">
          <cell r="A76" t="str">
            <v>Ellison</v>
          </cell>
          <cell r="C76">
            <v>103</v>
          </cell>
          <cell r="D76">
            <v>497</v>
          </cell>
          <cell r="E76">
            <v>4.825242718446602</v>
          </cell>
          <cell r="F76">
            <v>25</v>
          </cell>
          <cell r="G76">
            <v>6</v>
          </cell>
        </row>
        <row r="77">
          <cell r="A77" t="str">
            <v>Smith</v>
          </cell>
          <cell r="C77">
            <v>68</v>
          </cell>
          <cell r="D77">
            <v>373</v>
          </cell>
          <cell r="E77">
            <v>5.4852941176470589</v>
          </cell>
          <cell r="F77">
            <v>22</v>
          </cell>
          <cell r="G77">
            <v>3</v>
          </cell>
        </row>
        <row r="78">
          <cell r="A78" t="str">
            <v>Mason</v>
          </cell>
          <cell r="C78">
            <v>46</v>
          </cell>
          <cell r="D78">
            <v>167</v>
          </cell>
          <cell r="E78">
            <v>3.6304347826086958</v>
          </cell>
          <cell r="F78">
            <v>15</v>
          </cell>
          <cell r="G78">
            <v>4</v>
          </cell>
        </row>
        <row r="79">
          <cell r="A79" t="str">
            <v>Curran</v>
          </cell>
          <cell r="C79">
            <v>25</v>
          </cell>
          <cell r="D79">
            <v>126</v>
          </cell>
          <cell r="E79">
            <v>5.04</v>
          </cell>
          <cell r="F79">
            <v>23</v>
          </cell>
          <cell r="G79">
            <v>1</v>
          </cell>
        </row>
        <row r="80">
          <cell r="A80" t="str">
            <v>Jordan</v>
          </cell>
          <cell r="C80">
            <v>13</v>
          </cell>
          <cell r="D80">
            <v>99</v>
          </cell>
          <cell r="E80">
            <v>7.615384615384615</v>
          </cell>
          <cell r="F80">
            <v>25</v>
          </cell>
          <cell r="G80">
            <v>1</v>
          </cell>
        </row>
        <row r="81">
          <cell r="A81" t="str">
            <v>Studstill</v>
          </cell>
          <cell r="C81">
            <v>1</v>
          </cell>
          <cell r="D81">
            <v>25</v>
          </cell>
          <cell r="E81">
            <v>25</v>
          </cell>
          <cell r="F81">
            <v>25</v>
          </cell>
          <cell r="G81">
            <v>0</v>
          </cell>
        </row>
        <row r="82">
          <cell r="A82" t="str">
            <v>Gabriel</v>
          </cell>
          <cell r="C82">
            <v>27</v>
          </cell>
          <cell r="D82">
            <v>20</v>
          </cell>
          <cell r="E82">
            <v>0.7407407407407407</v>
          </cell>
          <cell r="F82">
            <v>6</v>
          </cell>
          <cell r="G82">
            <v>0</v>
          </cell>
        </row>
        <row r="83">
          <cell r="A83" t="str">
            <v>Pitts</v>
          </cell>
          <cell r="C83">
            <v>5</v>
          </cell>
          <cell r="D83">
            <v>12</v>
          </cell>
          <cell r="E83">
            <v>2.4</v>
          </cell>
          <cell r="F83">
            <v>6</v>
          </cell>
          <cell r="G83">
            <v>1</v>
          </cell>
        </row>
        <row r="84">
          <cell r="A84" t="str">
            <v>Petitbon</v>
          </cell>
          <cell r="C84">
            <v>1</v>
          </cell>
          <cell r="D84">
            <v>8</v>
          </cell>
          <cell r="E84">
            <v>8</v>
          </cell>
          <cell r="F84">
            <v>8</v>
          </cell>
          <cell r="G84">
            <v>0</v>
          </cell>
        </row>
        <row r="85">
          <cell r="A85" t="str">
            <v>Johnson</v>
          </cell>
          <cell r="C85">
            <v>1</v>
          </cell>
          <cell r="D85">
            <v>1</v>
          </cell>
          <cell r="E85">
            <v>1</v>
          </cell>
          <cell r="F85">
            <v>1</v>
          </cell>
          <cell r="G85">
            <v>0</v>
          </cell>
        </row>
        <row r="94">
          <cell r="A94" t="str">
            <v>Snow</v>
          </cell>
          <cell r="C94">
            <v>67</v>
          </cell>
          <cell r="D94">
            <v>911</v>
          </cell>
          <cell r="E94">
            <v>13.597014925373134</v>
          </cell>
          <cell r="F94">
            <v>58</v>
          </cell>
          <cell r="G94">
            <v>10</v>
          </cell>
        </row>
        <row r="95">
          <cell r="A95" t="str">
            <v>Josephson</v>
          </cell>
          <cell r="C95">
            <v>62</v>
          </cell>
          <cell r="D95">
            <v>666</v>
          </cell>
          <cell r="E95">
            <v>10.741935483870968</v>
          </cell>
          <cell r="F95">
            <v>36</v>
          </cell>
          <cell r="G95">
            <v>2</v>
          </cell>
        </row>
        <row r="96">
          <cell r="A96" t="str">
            <v>Truax</v>
          </cell>
          <cell r="C96">
            <v>39</v>
          </cell>
          <cell r="D96">
            <v>464</v>
          </cell>
          <cell r="E96">
            <v>11.897435897435898</v>
          </cell>
          <cell r="F96">
            <v>33</v>
          </cell>
          <cell r="G96">
            <v>3</v>
          </cell>
        </row>
        <row r="97">
          <cell r="A97" t="str">
            <v>Smith</v>
          </cell>
          <cell r="C97">
            <v>26</v>
          </cell>
          <cell r="D97">
            <v>258</v>
          </cell>
          <cell r="E97">
            <v>9.9230769230769234</v>
          </cell>
          <cell r="F97">
            <v>34</v>
          </cell>
          <cell r="G97">
            <v>1</v>
          </cell>
        </row>
        <row r="98">
          <cell r="A98" t="str">
            <v>Studstill</v>
          </cell>
          <cell r="C98">
            <v>14</v>
          </cell>
          <cell r="D98">
            <v>189</v>
          </cell>
          <cell r="E98">
            <v>13.5</v>
          </cell>
          <cell r="F98">
            <v>40</v>
          </cell>
          <cell r="G98">
            <v>1</v>
          </cell>
        </row>
        <row r="99">
          <cell r="A99" t="str">
            <v>Mason</v>
          </cell>
          <cell r="C99">
            <v>14</v>
          </cell>
          <cell r="D99">
            <v>102</v>
          </cell>
          <cell r="E99">
            <v>7.2857142857142856</v>
          </cell>
          <cell r="F99">
            <v>18</v>
          </cell>
          <cell r="G99">
            <v>0</v>
          </cell>
        </row>
        <row r="100">
          <cell r="A100" t="str">
            <v>Ellison</v>
          </cell>
          <cell r="C100">
            <v>8</v>
          </cell>
          <cell r="D100">
            <v>30</v>
          </cell>
          <cell r="E100">
            <v>3.75</v>
          </cell>
          <cell r="F100">
            <v>12</v>
          </cell>
          <cell r="G100">
            <v>1</v>
          </cell>
        </row>
        <row r="101">
          <cell r="A101" t="str">
            <v>Tucker</v>
          </cell>
          <cell r="C101">
            <v>7</v>
          </cell>
          <cell r="D101">
            <v>102</v>
          </cell>
          <cell r="E101">
            <v>14.571428571428571</v>
          </cell>
          <cell r="F101">
            <v>27</v>
          </cell>
          <cell r="G101">
            <v>0</v>
          </cell>
        </row>
        <row r="102">
          <cell r="A102" t="str">
            <v>Williams, D</v>
          </cell>
          <cell r="C102">
            <v>4</v>
          </cell>
          <cell r="D102">
            <v>46</v>
          </cell>
          <cell r="E102">
            <v>11.5</v>
          </cell>
          <cell r="F102">
            <v>18</v>
          </cell>
          <cell r="G102">
            <v>0</v>
          </cell>
        </row>
        <row r="103">
          <cell r="A103" t="str">
            <v>Long</v>
          </cell>
          <cell r="C103">
            <v>2</v>
          </cell>
          <cell r="D103">
            <v>12</v>
          </cell>
          <cell r="E103">
            <v>6</v>
          </cell>
          <cell r="F103">
            <v>6</v>
          </cell>
          <cell r="G103">
            <v>0</v>
          </cell>
        </row>
        <row r="104">
          <cell r="A104" t="str">
            <v>Curran</v>
          </cell>
          <cell r="C104">
            <v>1</v>
          </cell>
          <cell r="D104">
            <v>18</v>
          </cell>
          <cell r="E104">
            <v>18</v>
          </cell>
          <cell r="F104">
            <v>18</v>
          </cell>
          <cell r="G104">
            <v>0</v>
          </cell>
        </row>
        <row r="105">
          <cell r="A105" t="str">
            <v>Klein</v>
          </cell>
          <cell r="C105">
            <v>1</v>
          </cell>
          <cell r="D105">
            <v>18</v>
          </cell>
          <cell r="E105">
            <v>18</v>
          </cell>
          <cell r="F105">
            <v>18</v>
          </cell>
          <cell r="G105">
            <v>0</v>
          </cell>
        </row>
        <row r="106">
          <cell r="A106" t="str">
            <v>Gabriel</v>
          </cell>
          <cell r="C106">
            <v>1</v>
          </cell>
          <cell r="D106">
            <v>6</v>
          </cell>
          <cell r="E106">
            <v>6</v>
          </cell>
          <cell r="F106">
            <v>6</v>
          </cell>
          <cell r="G106">
            <v>0</v>
          </cell>
        </row>
        <row r="116">
          <cell r="A116" t="str">
            <v>Gabriel</v>
          </cell>
          <cell r="C116">
            <v>409</v>
          </cell>
          <cell r="D116">
            <v>240</v>
          </cell>
          <cell r="E116">
            <v>58.679706601466997</v>
          </cell>
          <cell r="F116">
            <v>2739</v>
          </cell>
          <cell r="G116">
            <v>18</v>
          </cell>
          <cell r="H116">
            <v>58</v>
          </cell>
          <cell r="I116">
            <v>13</v>
          </cell>
          <cell r="J116">
            <v>4.4009779951100247</v>
          </cell>
          <cell r="K116">
            <v>3.1784841075794623</v>
          </cell>
          <cell r="L116">
            <v>6.6968215158924203</v>
          </cell>
          <cell r="M116">
            <v>80.312754686226569</v>
          </cell>
          <cell r="N116">
            <v>19</v>
          </cell>
        </row>
        <row r="117">
          <cell r="A117" t="str">
            <v>Sweetan</v>
          </cell>
          <cell r="C117">
            <v>11</v>
          </cell>
          <cell r="D117">
            <v>4</v>
          </cell>
          <cell r="E117">
            <v>36.363636363636367</v>
          </cell>
          <cell r="F117">
            <v>43</v>
          </cell>
          <cell r="G117">
            <v>0</v>
          </cell>
          <cell r="H117">
            <v>14</v>
          </cell>
          <cell r="I117">
            <v>0</v>
          </cell>
          <cell r="J117">
            <v>0</v>
          </cell>
          <cell r="K117">
            <v>0</v>
          </cell>
          <cell r="L117">
            <v>3.9090909090909092</v>
          </cell>
          <cell r="M117">
            <v>48.674242424242429</v>
          </cell>
          <cell r="N117">
            <v>1</v>
          </cell>
        </row>
        <row r="118">
          <cell r="A118" t="str">
            <v>Smith</v>
          </cell>
          <cell r="C118">
            <v>2</v>
          </cell>
          <cell r="D118">
            <v>1</v>
          </cell>
          <cell r="E118">
            <v>50</v>
          </cell>
          <cell r="F118">
            <v>12</v>
          </cell>
          <cell r="G118">
            <v>0</v>
          </cell>
          <cell r="H118">
            <v>12</v>
          </cell>
          <cell r="I118">
            <v>0</v>
          </cell>
          <cell r="J118">
            <v>0</v>
          </cell>
          <cell r="K118">
            <v>0</v>
          </cell>
          <cell r="L118">
            <v>6</v>
          </cell>
          <cell r="M118">
            <v>68.75</v>
          </cell>
          <cell r="N118">
            <v>0</v>
          </cell>
        </row>
        <row r="119">
          <cell r="A119" t="str">
            <v>Josephson</v>
          </cell>
          <cell r="C119">
            <v>1</v>
          </cell>
          <cell r="D119">
            <v>1</v>
          </cell>
          <cell r="E119">
            <v>100</v>
          </cell>
          <cell r="F119">
            <v>28</v>
          </cell>
          <cell r="G119">
            <v>0</v>
          </cell>
          <cell r="H119">
            <v>28</v>
          </cell>
          <cell r="I119">
            <v>0</v>
          </cell>
          <cell r="J119">
            <v>0</v>
          </cell>
          <cell r="K119">
            <v>0</v>
          </cell>
          <cell r="L119">
            <v>28</v>
          </cell>
          <cell r="M119">
            <v>118.75</v>
          </cell>
          <cell r="N119">
            <v>0</v>
          </cell>
        </row>
        <row r="120">
          <cell r="A120" t="str">
            <v>Curran</v>
          </cell>
          <cell r="C120">
            <v>1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39.583333333333336</v>
          </cell>
          <cell r="N120">
            <v>0</v>
          </cell>
        </row>
        <row r="121">
          <cell r="A121" t="str">
            <v>Studstill</v>
          </cell>
          <cell r="C121">
            <v>1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39.583333333333336</v>
          </cell>
          <cell r="N121">
            <v>0</v>
          </cell>
        </row>
        <row r="125">
          <cell r="A125" t="str">
            <v>Haymond</v>
          </cell>
          <cell r="C125">
            <v>47</v>
          </cell>
          <cell r="D125">
            <v>11</v>
          </cell>
          <cell r="E125">
            <v>334</v>
          </cell>
          <cell r="F125">
            <v>7.1063829787234045</v>
          </cell>
          <cell r="G125">
            <v>42</v>
          </cell>
          <cell r="H125">
            <v>0</v>
          </cell>
        </row>
        <row r="126">
          <cell r="A126" t="str">
            <v>Alexander</v>
          </cell>
          <cell r="C126">
            <v>2</v>
          </cell>
          <cell r="D126">
            <v>0</v>
          </cell>
          <cell r="E126">
            <v>61</v>
          </cell>
          <cell r="F126">
            <v>30.5</v>
          </cell>
          <cell r="G126">
            <v>51</v>
          </cell>
          <cell r="H126">
            <v>0</v>
          </cell>
        </row>
        <row r="127">
          <cell r="A127" t="str">
            <v>Nettles</v>
          </cell>
          <cell r="C127">
            <v>1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</row>
        <row r="134">
          <cell r="A134" t="str">
            <v>Haymond</v>
          </cell>
          <cell r="C134">
            <v>27</v>
          </cell>
          <cell r="D134">
            <v>940</v>
          </cell>
          <cell r="E134">
            <v>34.814814814814817</v>
          </cell>
          <cell r="F134">
            <v>85</v>
          </cell>
          <cell r="G134">
            <v>1</v>
          </cell>
        </row>
        <row r="135">
          <cell r="A135" t="str">
            <v>Alexander</v>
          </cell>
          <cell r="C135">
            <v>9</v>
          </cell>
          <cell r="D135">
            <v>153</v>
          </cell>
          <cell r="E135">
            <v>17</v>
          </cell>
          <cell r="F135">
            <v>24</v>
          </cell>
          <cell r="G135">
            <v>0</v>
          </cell>
        </row>
        <row r="146">
          <cell r="A146" t="str">
            <v>Studstill</v>
          </cell>
          <cell r="C146">
            <v>54</v>
          </cell>
          <cell r="D146">
            <v>2020</v>
          </cell>
          <cell r="E146">
            <v>37.407407407407405</v>
          </cell>
          <cell r="F146">
            <v>54</v>
          </cell>
          <cell r="G146">
            <v>0</v>
          </cell>
        </row>
        <row r="153">
          <cell r="A153" t="str">
            <v>Ray</v>
          </cell>
          <cell r="C153">
            <v>69</v>
          </cell>
          <cell r="D153">
            <v>12</v>
          </cell>
          <cell r="E153">
            <v>51</v>
          </cell>
          <cell r="F153">
            <v>31</v>
          </cell>
          <cell r="G153">
            <v>60.784313725490193</v>
          </cell>
          <cell r="H153">
            <v>46</v>
          </cell>
          <cell r="I153">
            <v>41</v>
          </cell>
          <cell r="J153">
            <v>41</v>
          </cell>
          <cell r="K153">
            <v>100</v>
          </cell>
          <cell r="L153">
            <v>134</v>
          </cell>
        </row>
        <row r="159">
          <cell r="A159" t="str">
            <v>Williams, C</v>
          </cell>
          <cell r="C159">
            <v>9</v>
          </cell>
          <cell r="D159">
            <v>269</v>
          </cell>
          <cell r="E159">
            <v>29.888888888888889</v>
          </cell>
          <cell r="F159">
            <v>69</v>
          </cell>
          <cell r="G159">
            <v>3</v>
          </cell>
        </row>
        <row r="160">
          <cell r="A160" t="str">
            <v>Alexander</v>
          </cell>
          <cell r="C160">
            <v>5</v>
          </cell>
          <cell r="D160">
            <v>106</v>
          </cell>
          <cell r="E160">
            <v>21.2</v>
          </cell>
          <cell r="F160">
            <v>48</v>
          </cell>
          <cell r="G160">
            <v>2</v>
          </cell>
        </row>
        <row r="161">
          <cell r="A161" t="str">
            <v>Nettles</v>
          </cell>
          <cell r="C161">
            <v>3</v>
          </cell>
          <cell r="D161">
            <v>35</v>
          </cell>
          <cell r="E161">
            <v>11.666666666666666</v>
          </cell>
          <cell r="F161">
            <v>18</v>
          </cell>
          <cell r="G161">
            <v>0</v>
          </cell>
        </row>
        <row r="162">
          <cell r="A162" t="str">
            <v>Pottios</v>
          </cell>
          <cell r="C162">
            <v>2</v>
          </cell>
          <cell r="D162">
            <v>30</v>
          </cell>
          <cell r="E162">
            <v>15</v>
          </cell>
          <cell r="F162">
            <v>21</v>
          </cell>
          <cell r="G162">
            <v>0</v>
          </cell>
        </row>
        <row r="163">
          <cell r="A163" t="str">
            <v>Meador</v>
          </cell>
          <cell r="C163">
            <v>2</v>
          </cell>
          <cell r="D163">
            <v>39</v>
          </cell>
          <cell r="E163">
            <v>19.5</v>
          </cell>
          <cell r="F163">
            <v>30</v>
          </cell>
          <cell r="G163">
            <v>0</v>
          </cell>
        </row>
        <row r="174">
          <cell r="A174" t="str">
            <v>Jones</v>
          </cell>
          <cell r="C174">
            <v>16.5</v>
          </cell>
        </row>
        <row r="175">
          <cell r="A175" t="str">
            <v>Olsen</v>
          </cell>
          <cell r="C175">
            <v>11.5</v>
          </cell>
        </row>
        <row r="176">
          <cell r="A176" t="str">
            <v>Talbert</v>
          </cell>
          <cell r="C176">
            <v>9</v>
          </cell>
        </row>
        <row r="177">
          <cell r="A177" t="str">
            <v>Pardee</v>
          </cell>
          <cell r="C177">
            <v>7.5</v>
          </cell>
        </row>
        <row r="178">
          <cell r="A178" t="str">
            <v>Bacon</v>
          </cell>
          <cell r="C178">
            <v>5.5</v>
          </cell>
        </row>
        <row r="179">
          <cell r="A179" t="str">
            <v>Miller</v>
          </cell>
          <cell r="C179">
            <v>5.5</v>
          </cell>
        </row>
        <row r="180">
          <cell r="A180" t="str">
            <v>Purnell</v>
          </cell>
          <cell r="C180">
            <v>1.5</v>
          </cell>
        </row>
        <row r="181">
          <cell r="A181" t="str">
            <v>Petitbon</v>
          </cell>
          <cell r="C181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mulative Stats"/>
      <sheetName val="LEADERS"/>
      <sheetName val="KCC"/>
      <sheetName val="NOS"/>
      <sheetName val="@GBP"/>
      <sheetName val="@CHI"/>
      <sheetName val="DAL"/>
      <sheetName val="LAR"/>
      <sheetName val="@DET"/>
      <sheetName val="@WAS"/>
      <sheetName val="DET"/>
      <sheetName val="GBP"/>
      <sheetName val="@NYJ"/>
      <sheetName val="CHI"/>
      <sheetName val="@BOS"/>
      <sheetName val="@ATL"/>
      <sheetName val="Bills"/>
      <sheetName val="@Jets"/>
      <sheetName val="Formula"/>
    </sheetNames>
    <sheetDataSet>
      <sheetData sheetId="0">
        <row r="6">
          <cell r="D6">
            <v>224</v>
          </cell>
          <cell r="M6">
            <v>189</v>
          </cell>
        </row>
        <row r="7">
          <cell r="D7">
            <v>108</v>
          </cell>
          <cell r="M7">
            <v>73</v>
          </cell>
        </row>
        <row r="8">
          <cell r="D8">
            <v>99</v>
          </cell>
          <cell r="M8">
            <v>87</v>
          </cell>
        </row>
        <row r="9">
          <cell r="D9">
            <v>17</v>
          </cell>
          <cell r="M9">
            <v>29</v>
          </cell>
        </row>
        <row r="11">
          <cell r="D11">
            <v>492</v>
          </cell>
          <cell r="M11">
            <v>384</v>
          </cell>
        </row>
        <row r="12">
          <cell r="D12">
            <v>1764</v>
          </cell>
          <cell r="M12">
            <v>1100</v>
          </cell>
        </row>
        <row r="13">
          <cell r="D13">
            <v>3.5853658536585367</v>
          </cell>
          <cell r="M13">
            <v>2.8645833333333335</v>
          </cell>
        </row>
        <row r="15">
          <cell r="D15">
            <v>338</v>
          </cell>
          <cell r="M15">
            <v>362</v>
          </cell>
        </row>
        <row r="16">
          <cell r="D16">
            <v>161</v>
          </cell>
          <cell r="M16">
            <v>183</v>
          </cell>
        </row>
        <row r="17">
          <cell r="D17">
            <v>47.633136094674555</v>
          </cell>
          <cell r="M17">
            <v>50.552486187845304</v>
          </cell>
        </row>
        <row r="18">
          <cell r="D18">
            <v>2348</v>
          </cell>
          <cell r="M18">
            <v>2130</v>
          </cell>
        </row>
        <row r="19">
          <cell r="D19">
            <v>33</v>
          </cell>
          <cell r="M19">
            <v>51</v>
          </cell>
        </row>
        <row r="20">
          <cell r="D20">
            <v>238</v>
          </cell>
          <cell r="M20">
            <v>397</v>
          </cell>
        </row>
        <row r="21">
          <cell r="D21">
            <v>2110</v>
          </cell>
          <cell r="M21">
            <v>1733</v>
          </cell>
        </row>
        <row r="22">
          <cell r="D22">
            <v>5.6873315363881405</v>
          </cell>
          <cell r="M22">
            <v>4.1961259079903144</v>
          </cell>
        </row>
        <row r="23">
          <cell r="D23">
            <v>14.583850931677018</v>
          </cell>
          <cell r="M23">
            <v>11.639344262295081</v>
          </cell>
        </row>
        <row r="26">
          <cell r="D26">
            <v>3874</v>
          </cell>
          <cell r="M26">
            <v>2833</v>
          </cell>
        </row>
        <row r="27">
          <cell r="D27">
            <v>45.534331440371709</v>
          </cell>
          <cell r="M27">
            <v>38.828097423226261</v>
          </cell>
        </row>
        <row r="28">
          <cell r="D28">
            <v>54.465668559628291</v>
          </cell>
          <cell r="M28">
            <v>61.171902576773739</v>
          </cell>
        </row>
        <row r="30">
          <cell r="D30">
            <v>863</v>
          </cell>
          <cell r="M30">
            <v>797</v>
          </cell>
        </row>
        <row r="31">
          <cell r="D31">
            <v>4.4889918887601388</v>
          </cell>
          <cell r="M31">
            <v>3.5545796737766624</v>
          </cell>
        </row>
        <row r="34">
          <cell r="D34">
            <v>24</v>
          </cell>
          <cell r="M34">
            <v>41</v>
          </cell>
        </row>
        <row r="35">
          <cell r="D35">
            <v>264</v>
          </cell>
          <cell r="M35">
            <v>669</v>
          </cell>
        </row>
        <row r="36">
          <cell r="D36">
            <v>1</v>
          </cell>
          <cell r="M36">
            <v>3</v>
          </cell>
        </row>
        <row r="38">
          <cell r="D38">
            <v>74</v>
          </cell>
          <cell r="M38">
            <v>80</v>
          </cell>
        </row>
        <row r="39">
          <cell r="D39">
            <v>3034</v>
          </cell>
          <cell r="M39">
            <v>3066</v>
          </cell>
        </row>
        <row r="40">
          <cell r="D40">
            <v>41</v>
          </cell>
          <cell r="M40">
            <v>38.325000000000003</v>
          </cell>
        </row>
        <row r="42">
          <cell r="D42">
            <v>53</v>
          </cell>
          <cell r="M42">
            <v>48</v>
          </cell>
        </row>
        <row r="43">
          <cell r="D43">
            <v>282</v>
          </cell>
          <cell r="M43">
            <v>403</v>
          </cell>
        </row>
        <row r="44">
          <cell r="D44">
            <v>5.3207547169811322</v>
          </cell>
          <cell r="M44">
            <v>8.3958333333333339</v>
          </cell>
        </row>
        <row r="45">
          <cell r="D45">
            <v>0</v>
          </cell>
          <cell r="M45">
            <v>1</v>
          </cell>
        </row>
        <row r="47">
          <cell r="D47">
            <v>36</v>
          </cell>
          <cell r="M47">
            <v>54</v>
          </cell>
        </row>
        <row r="48">
          <cell r="D48">
            <v>771</v>
          </cell>
          <cell r="M48">
            <v>1110</v>
          </cell>
        </row>
        <row r="49">
          <cell r="D49">
            <v>21.416666666666668</v>
          </cell>
          <cell r="M49">
            <v>20.555555555555557</v>
          </cell>
        </row>
        <row r="50">
          <cell r="D50">
            <v>0</v>
          </cell>
          <cell r="M50">
            <v>0</v>
          </cell>
        </row>
        <row r="52">
          <cell r="D52">
            <v>99</v>
          </cell>
          <cell r="M52">
            <v>69</v>
          </cell>
        </row>
        <row r="53">
          <cell r="D53">
            <v>1051</v>
          </cell>
          <cell r="M53">
            <v>675</v>
          </cell>
        </row>
        <row r="55">
          <cell r="D55">
            <v>29</v>
          </cell>
          <cell r="M55">
            <v>26</v>
          </cell>
        </row>
        <row r="56">
          <cell r="D56">
            <v>19</v>
          </cell>
          <cell r="M56">
            <v>10</v>
          </cell>
        </row>
        <row r="58">
          <cell r="D58">
            <v>245</v>
          </cell>
          <cell r="M58">
            <v>185</v>
          </cell>
        </row>
        <row r="59">
          <cell r="D59">
            <v>23</v>
          </cell>
          <cell r="M59">
            <v>18</v>
          </cell>
        </row>
        <row r="60">
          <cell r="D60">
            <v>9</v>
          </cell>
          <cell r="M60">
            <v>10</v>
          </cell>
        </row>
        <row r="61">
          <cell r="D61">
            <v>11</v>
          </cell>
          <cell r="M61">
            <v>6</v>
          </cell>
        </row>
        <row r="62">
          <cell r="D62">
            <v>3</v>
          </cell>
          <cell r="M62">
            <v>2</v>
          </cell>
        </row>
        <row r="63">
          <cell r="D63">
            <v>23</v>
          </cell>
          <cell r="M63">
            <v>18</v>
          </cell>
        </row>
        <row r="64">
          <cell r="D64">
            <v>0</v>
          </cell>
          <cell r="M64">
            <v>1</v>
          </cell>
        </row>
        <row r="65">
          <cell r="D65">
            <v>28</v>
          </cell>
          <cell r="M65">
            <v>19</v>
          </cell>
        </row>
        <row r="66">
          <cell r="D66">
            <v>40</v>
          </cell>
          <cell r="M66">
            <v>33</v>
          </cell>
        </row>
        <row r="67">
          <cell r="D67">
            <v>70</v>
          </cell>
          <cell r="M67">
            <v>57.575757575757578</v>
          </cell>
        </row>
        <row r="75">
          <cell r="A75" t="str">
            <v>Osborn</v>
          </cell>
          <cell r="C75">
            <v>200</v>
          </cell>
          <cell r="D75">
            <v>765</v>
          </cell>
          <cell r="E75">
            <v>3.8250000000000002</v>
          </cell>
          <cell r="F75">
            <v>28</v>
          </cell>
          <cell r="G75">
            <v>1</v>
          </cell>
        </row>
        <row r="76">
          <cell r="A76" t="str">
            <v>Jones</v>
          </cell>
          <cell r="C76">
            <v>118</v>
          </cell>
          <cell r="D76">
            <v>481</v>
          </cell>
          <cell r="E76">
            <v>4.0762711864406782</v>
          </cell>
          <cell r="F76">
            <v>28</v>
          </cell>
          <cell r="G76">
            <v>2</v>
          </cell>
        </row>
        <row r="77">
          <cell r="A77" t="str">
            <v>Brown</v>
          </cell>
          <cell r="C77">
            <v>94</v>
          </cell>
          <cell r="D77">
            <v>305</v>
          </cell>
          <cell r="E77">
            <v>3.2446808510638299</v>
          </cell>
          <cell r="F77">
            <v>17</v>
          </cell>
          <cell r="G77">
            <v>3</v>
          </cell>
        </row>
        <row r="78">
          <cell r="A78" t="str">
            <v>Reed</v>
          </cell>
          <cell r="C78">
            <v>40</v>
          </cell>
          <cell r="D78">
            <v>126</v>
          </cell>
          <cell r="E78">
            <v>3.15</v>
          </cell>
          <cell r="F78">
            <v>23</v>
          </cell>
          <cell r="G78">
            <v>2</v>
          </cell>
        </row>
        <row r="79">
          <cell r="A79" t="str">
            <v>Cuozzo</v>
          </cell>
          <cell r="C79">
            <v>29</v>
          </cell>
          <cell r="D79">
            <v>47</v>
          </cell>
          <cell r="E79">
            <v>1.6206896551724137</v>
          </cell>
          <cell r="F79">
            <v>16</v>
          </cell>
          <cell r="G79">
            <v>0</v>
          </cell>
        </row>
        <row r="80">
          <cell r="A80" t="str">
            <v>Lindsey</v>
          </cell>
          <cell r="C80">
            <v>5</v>
          </cell>
          <cell r="D80">
            <v>29</v>
          </cell>
          <cell r="E80">
            <v>5.8</v>
          </cell>
          <cell r="F80">
            <v>13</v>
          </cell>
          <cell r="G80">
            <v>1</v>
          </cell>
        </row>
        <row r="81">
          <cell r="A81" t="str">
            <v>Lee</v>
          </cell>
          <cell r="C81">
            <v>6</v>
          </cell>
          <cell r="D81">
            <v>11</v>
          </cell>
          <cell r="E81">
            <v>1.8333333333333333</v>
          </cell>
          <cell r="F81">
            <v>5</v>
          </cell>
          <cell r="G81">
            <v>0</v>
          </cell>
        </row>
        <row r="94">
          <cell r="A94" t="str">
            <v>Washington</v>
          </cell>
          <cell r="C94">
            <v>39</v>
          </cell>
          <cell r="D94">
            <v>684</v>
          </cell>
          <cell r="E94">
            <v>17.53846153846154</v>
          </cell>
          <cell r="F94">
            <v>49</v>
          </cell>
          <cell r="G94">
            <v>4</v>
          </cell>
        </row>
        <row r="95">
          <cell r="A95" t="str">
            <v>Henderson</v>
          </cell>
          <cell r="C95">
            <v>29</v>
          </cell>
          <cell r="D95">
            <v>471</v>
          </cell>
          <cell r="E95">
            <v>16.241379310344829</v>
          </cell>
          <cell r="F95">
            <v>55</v>
          </cell>
          <cell r="G95">
            <v>2</v>
          </cell>
        </row>
        <row r="96">
          <cell r="A96" t="str">
            <v>Grim</v>
          </cell>
          <cell r="C96">
            <v>26</v>
          </cell>
          <cell r="D96">
            <v>314</v>
          </cell>
          <cell r="E96">
            <v>12.076923076923077</v>
          </cell>
          <cell r="F96">
            <v>37</v>
          </cell>
          <cell r="G96">
            <v>1</v>
          </cell>
        </row>
        <row r="97">
          <cell r="A97" t="str">
            <v>Osborn</v>
          </cell>
          <cell r="C97">
            <v>21</v>
          </cell>
          <cell r="D97">
            <v>264</v>
          </cell>
          <cell r="E97">
            <v>12.571428571428571</v>
          </cell>
          <cell r="F97">
            <v>28</v>
          </cell>
          <cell r="G97">
            <v>3</v>
          </cell>
        </row>
        <row r="98">
          <cell r="A98" t="str">
            <v>Beasley</v>
          </cell>
          <cell r="C98">
            <v>18</v>
          </cell>
          <cell r="D98">
            <v>319</v>
          </cell>
          <cell r="E98">
            <v>17.722222222222221</v>
          </cell>
          <cell r="F98">
            <v>40</v>
          </cell>
          <cell r="G98">
            <v>0</v>
          </cell>
        </row>
        <row r="99">
          <cell r="A99" t="str">
            <v>Brown</v>
          </cell>
          <cell r="C99">
            <v>10</v>
          </cell>
          <cell r="D99">
            <v>83</v>
          </cell>
          <cell r="E99">
            <v>8.3000000000000007</v>
          </cell>
          <cell r="F99">
            <v>19</v>
          </cell>
          <cell r="G99">
            <v>1</v>
          </cell>
        </row>
        <row r="100">
          <cell r="A100" t="str">
            <v>Jones</v>
          </cell>
          <cell r="C100">
            <v>10</v>
          </cell>
          <cell r="D100">
            <v>122</v>
          </cell>
          <cell r="E100">
            <v>12.2</v>
          </cell>
          <cell r="F100">
            <v>29</v>
          </cell>
          <cell r="G100">
            <v>0</v>
          </cell>
        </row>
        <row r="101">
          <cell r="A101" t="str">
            <v>Reed</v>
          </cell>
          <cell r="C101">
            <v>7</v>
          </cell>
          <cell r="D101">
            <v>69</v>
          </cell>
          <cell r="E101">
            <v>9.8571428571428577</v>
          </cell>
          <cell r="F101">
            <v>15</v>
          </cell>
          <cell r="G101">
            <v>0</v>
          </cell>
        </row>
        <row r="102">
          <cell r="A102" t="str">
            <v>Kramer</v>
          </cell>
          <cell r="C102">
            <v>1</v>
          </cell>
          <cell r="D102">
            <v>22</v>
          </cell>
          <cell r="E102">
            <v>22</v>
          </cell>
          <cell r="F102">
            <v>22</v>
          </cell>
          <cell r="G102">
            <v>0</v>
          </cell>
        </row>
        <row r="116">
          <cell r="A116" t="str">
            <v>Cuozzo</v>
          </cell>
          <cell r="C116">
            <v>247</v>
          </cell>
          <cell r="D116">
            <v>121</v>
          </cell>
          <cell r="E116">
            <v>48.987854251012145</v>
          </cell>
          <cell r="F116">
            <v>1805</v>
          </cell>
          <cell r="G116">
            <v>9</v>
          </cell>
          <cell r="H116">
            <v>43</v>
          </cell>
          <cell r="I116">
            <v>19</v>
          </cell>
          <cell r="J116">
            <v>3.6437246963562751</v>
          </cell>
          <cell r="K116">
            <v>7.6923076923076925</v>
          </cell>
          <cell r="L116">
            <v>7.3076923076923075</v>
          </cell>
          <cell r="M116">
            <v>53.449730094466929</v>
          </cell>
          <cell r="N116">
            <v>30</v>
          </cell>
        </row>
        <row r="117">
          <cell r="A117" t="str">
            <v>Lee</v>
          </cell>
          <cell r="C117">
            <v>84</v>
          </cell>
          <cell r="D117">
            <v>36</v>
          </cell>
          <cell r="E117">
            <v>42.857142857142854</v>
          </cell>
          <cell r="F117">
            <v>509</v>
          </cell>
          <cell r="G117">
            <v>2</v>
          </cell>
          <cell r="H117">
            <v>55</v>
          </cell>
          <cell r="I117">
            <v>5</v>
          </cell>
          <cell r="J117">
            <v>2.3809523809523809</v>
          </cell>
          <cell r="K117">
            <v>5.9523809523809517</v>
          </cell>
          <cell r="L117">
            <v>6.0595238095238093</v>
          </cell>
          <cell r="M117">
            <v>46.18055555555555</v>
          </cell>
          <cell r="N117">
            <v>3</v>
          </cell>
        </row>
        <row r="118">
          <cell r="A118" t="str">
            <v>Cappleman</v>
          </cell>
          <cell r="C118">
            <v>6</v>
          </cell>
          <cell r="D118">
            <v>3</v>
          </cell>
          <cell r="E118">
            <v>50</v>
          </cell>
          <cell r="F118">
            <v>26</v>
          </cell>
          <cell r="G118">
            <v>0</v>
          </cell>
          <cell r="H118">
            <v>15</v>
          </cell>
          <cell r="I118">
            <v>0</v>
          </cell>
          <cell r="J118">
            <v>0</v>
          </cell>
          <cell r="K118">
            <v>0</v>
          </cell>
          <cell r="L118">
            <v>4.333333333333333</v>
          </cell>
          <cell r="M118">
            <v>61.80555555555555</v>
          </cell>
          <cell r="N118">
            <v>0</v>
          </cell>
        </row>
        <row r="119">
          <cell r="A119" t="str">
            <v>Cox</v>
          </cell>
          <cell r="C119">
            <v>1</v>
          </cell>
          <cell r="D119">
            <v>1</v>
          </cell>
          <cell r="E119">
            <v>100</v>
          </cell>
          <cell r="F119">
            <v>8</v>
          </cell>
          <cell r="G119">
            <v>0</v>
          </cell>
          <cell r="H119">
            <v>8</v>
          </cell>
          <cell r="I119">
            <v>0</v>
          </cell>
          <cell r="J119">
            <v>0</v>
          </cell>
          <cell r="K119">
            <v>0</v>
          </cell>
          <cell r="L119">
            <v>8</v>
          </cell>
          <cell r="M119">
            <v>100</v>
          </cell>
          <cell r="N119">
            <v>0</v>
          </cell>
        </row>
        <row r="125">
          <cell r="A125" t="str">
            <v>West</v>
          </cell>
          <cell r="C125">
            <v>46</v>
          </cell>
          <cell r="D125">
            <v>4</v>
          </cell>
          <cell r="E125">
            <v>223</v>
          </cell>
          <cell r="F125">
            <v>4.8478260869565215</v>
          </cell>
          <cell r="G125">
            <v>40</v>
          </cell>
          <cell r="H125">
            <v>0</v>
          </cell>
        </row>
        <row r="126">
          <cell r="A126" t="str">
            <v>Grim</v>
          </cell>
          <cell r="C126">
            <v>6</v>
          </cell>
          <cell r="D126">
            <v>1</v>
          </cell>
          <cell r="E126">
            <v>55</v>
          </cell>
          <cell r="F126">
            <v>9.1666666666666661</v>
          </cell>
          <cell r="G126">
            <v>20</v>
          </cell>
          <cell r="H126">
            <v>0</v>
          </cell>
        </row>
        <row r="127">
          <cell r="A127" t="str">
            <v>Dickson</v>
          </cell>
          <cell r="C127">
            <v>1</v>
          </cell>
          <cell r="D127">
            <v>0</v>
          </cell>
          <cell r="E127">
            <v>4</v>
          </cell>
          <cell r="F127">
            <v>4</v>
          </cell>
          <cell r="G127">
            <v>4</v>
          </cell>
          <cell r="H127">
            <v>0</v>
          </cell>
        </row>
        <row r="134">
          <cell r="A134" t="str">
            <v>Jones</v>
          </cell>
          <cell r="C134">
            <v>23</v>
          </cell>
          <cell r="D134">
            <v>497</v>
          </cell>
          <cell r="E134">
            <v>21.608695652173914</v>
          </cell>
          <cell r="F134">
            <v>39</v>
          </cell>
          <cell r="G134">
            <v>0</v>
          </cell>
        </row>
        <row r="135">
          <cell r="A135" t="str">
            <v>West</v>
          </cell>
          <cell r="C135">
            <v>9</v>
          </cell>
          <cell r="D135">
            <v>222</v>
          </cell>
          <cell r="E135">
            <v>24.666666666666668</v>
          </cell>
          <cell r="F135">
            <v>43</v>
          </cell>
          <cell r="G135">
            <v>0</v>
          </cell>
        </row>
        <row r="136">
          <cell r="A136" t="str">
            <v>Reed</v>
          </cell>
          <cell r="C136">
            <v>4</v>
          </cell>
          <cell r="D136">
            <v>52</v>
          </cell>
          <cell r="E136">
            <v>13</v>
          </cell>
          <cell r="F136">
            <v>24</v>
          </cell>
          <cell r="G136">
            <v>0</v>
          </cell>
        </row>
        <row r="146">
          <cell r="A146" t="str">
            <v>McNeill</v>
          </cell>
          <cell r="C146">
            <v>74</v>
          </cell>
          <cell r="D146">
            <v>3034</v>
          </cell>
          <cell r="E146">
            <v>41</v>
          </cell>
          <cell r="F146">
            <v>64</v>
          </cell>
          <cell r="G146">
            <v>0</v>
          </cell>
        </row>
        <row r="153">
          <cell r="A153" t="str">
            <v>Cox</v>
          </cell>
          <cell r="C153">
            <v>52</v>
          </cell>
          <cell r="D153">
            <v>10</v>
          </cell>
          <cell r="E153">
            <v>40</v>
          </cell>
          <cell r="F153">
            <v>28</v>
          </cell>
          <cell r="G153">
            <v>70</v>
          </cell>
          <cell r="H153">
            <v>48</v>
          </cell>
          <cell r="I153">
            <v>23</v>
          </cell>
          <cell r="J153">
            <v>23</v>
          </cell>
          <cell r="K153">
            <v>100</v>
          </cell>
          <cell r="L153">
            <v>107</v>
          </cell>
        </row>
        <row r="159">
          <cell r="A159" t="str">
            <v>Sharockman</v>
          </cell>
          <cell r="C159">
            <v>10</v>
          </cell>
          <cell r="D159">
            <v>281</v>
          </cell>
          <cell r="E159">
            <v>28.1</v>
          </cell>
          <cell r="F159">
            <v>90</v>
          </cell>
          <cell r="G159">
            <v>3</v>
          </cell>
        </row>
        <row r="160">
          <cell r="A160" t="str">
            <v>Krause</v>
          </cell>
          <cell r="C160">
            <v>9</v>
          </cell>
          <cell r="D160">
            <v>158</v>
          </cell>
          <cell r="E160">
            <v>17.555555555555557</v>
          </cell>
          <cell r="F160">
            <v>42</v>
          </cell>
          <cell r="G160">
            <v>0</v>
          </cell>
        </row>
        <row r="161">
          <cell r="A161" t="str">
            <v>Kassulke</v>
          </cell>
          <cell r="C161">
            <v>7</v>
          </cell>
          <cell r="D161">
            <v>59</v>
          </cell>
          <cell r="E161">
            <v>8.4285714285714288</v>
          </cell>
          <cell r="F161">
            <v>15</v>
          </cell>
          <cell r="G161">
            <v>0</v>
          </cell>
        </row>
        <row r="162">
          <cell r="A162" t="str">
            <v>Bryant</v>
          </cell>
          <cell r="C162">
            <v>5</v>
          </cell>
          <cell r="D162">
            <v>71</v>
          </cell>
          <cell r="E162">
            <v>14.2</v>
          </cell>
          <cell r="F162">
            <v>40</v>
          </cell>
          <cell r="G162">
            <v>0</v>
          </cell>
        </row>
        <row r="163">
          <cell r="A163" t="str">
            <v>Warwick</v>
          </cell>
          <cell r="C163">
            <v>4</v>
          </cell>
          <cell r="D163">
            <v>38</v>
          </cell>
          <cell r="E163">
            <v>9.5</v>
          </cell>
          <cell r="F163">
            <v>29</v>
          </cell>
          <cell r="G163">
            <v>0</v>
          </cell>
        </row>
        <row r="164">
          <cell r="A164" t="str">
            <v>Hilgenberg</v>
          </cell>
          <cell r="C164">
            <v>4</v>
          </cell>
          <cell r="D164">
            <v>44</v>
          </cell>
          <cell r="E164">
            <v>11</v>
          </cell>
          <cell r="F164">
            <v>18</v>
          </cell>
          <cell r="G164">
            <v>0</v>
          </cell>
        </row>
        <row r="165">
          <cell r="A165" t="str">
            <v>Winston</v>
          </cell>
          <cell r="C165">
            <v>1</v>
          </cell>
          <cell r="D165">
            <v>18</v>
          </cell>
          <cell r="E165">
            <v>18</v>
          </cell>
          <cell r="F165">
            <v>18</v>
          </cell>
          <cell r="G165">
            <v>0</v>
          </cell>
        </row>
        <row r="166">
          <cell r="A166" t="str">
            <v>West</v>
          </cell>
          <cell r="C166">
            <v>1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74">
          <cell r="A174" t="str">
            <v>Eller</v>
          </cell>
          <cell r="C174">
            <v>13</v>
          </cell>
        </row>
        <row r="175">
          <cell r="A175" t="str">
            <v>Page</v>
          </cell>
          <cell r="C175">
            <v>12</v>
          </cell>
        </row>
        <row r="176">
          <cell r="A176" t="str">
            <v>Marshall</v>
          </cell>
          <cell r="C176">
            <v>8</v>
          </cell>
        </row>
        <row r="177">
          <cell r="A177" t="str">
            <v>Larsen</v>
          </cell>
          <cell r="C177">
            <v>5.5</v>
          </cell>
        </row>
        <row r="178">
          <cell r="A178" t="str">
            <v>Dickson</v>
          </cell>
          <cell r="C178">
            <v>4</v>
          </cell>
        </row>
        <row r="179">
          <cell r="A179" t="str">
            <v>Ward</v>
          </cell>
          <cell r="C179">
            <v>3.5</v>
          </cell>
        </row>
        <row r="180">
          <cell r="A180" t="str">
            <v>Kassulke</v>
          </cell>
          <cell r="C180">
            <v>2</v>
          </cell>
        </row>
        <row r="181">
          <cell r="A181" t="str">
            <v>Winston</v>
          </cell>
          <cell r="C181">
            <v>1</v>
          </cell>
        </row>
        <row r="182">
          <cell r="A182" t="str">
            <v>Warwick</v>
          </cell>
          <cell r="C182">
            <v>1</v>
          </cell>
        </row>
        <row r="183">
          <cell r="A183" t="str">
            <v>Hackbart</v>
          </cell>
          <cell r="C183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mulative Stats"/>
      <sheetName val="LEADERS"/>
      <sheetName val="ATL"/>
      <sheetName val="@MIN"/>
      <sheetName val="NYG"/>
      <sheetName val="@STL"/>
      <sheetName val="@SFO"/>
      <sheetName val="@ATL"/>
      <sheetName val="LAR"/>
      <sheetName val="DET"/>
      <sheetName val="@MIA"/>
      <sheetName val="DEN"/>
      <sheetName val="@CIN"/>
      <sheetName val="@LAR"/>
      <sheetName val="SFO"/>
      <sheetName val="CHI"/>
      <sheetName val="Bills"/>
      <sheetName val="@Jets"/>
      <sheetName val="Formula"/>
    </sheetNames>
    <sheetDataSet>
      <sheetData sheetId="0">
        <row r="6">
          <cell r="D6">
            <v>211</v>
          </cell>
          <cell r="M6">
            <v>309</v>
          </cell>
        </row>
        <row r="7">
          <cell r="D7">
            <v>58</v>
          </cell>
          <cell r="M7">
            <v>138</v>
          </cell>
        </row>
        <row r="8">
          <cell r="D8">
            <v>123</v>
          </cell>
          <cell r="M8">
            <v>148</v>
          </cell>
        </row>
        <row r="9">
          <cell r="D9">
            <v>30</v>
          </cell>
          <cell r="M9">
            <v>23</v>
          </cell>
        </row>
        <row r="11">
          <cell r="D11">
            <v>355</v>
          </cell>
          <cell r="M11">
            <v>466</v>
          </cell>
        </row>
        <row r="12">
          <cell r="D12">
            <v>913</v>
          </cell>
          <cell r="M12">
            <v>2259</v>
          </cell>
        </row>
        <row r="13">
          <cell r="D13">
            <v>2.5718309859154931</v>
          </cell>
          <cell r="M13">
            <v>4.8476394849785409</v>
          </cell>
        </row>
        <row r="15">
          <cell r="D15">
            <v>410</v>
          </cell>
          <cell r="M15">
            <v>415</v>
          </cell>
        </row>
        <row r="16">
          <cell r="D16">
            <v>221</v>
          </cell>
          <cell r="M16">
            <v>243</v>
          </cell>
        </row>
        <row r="17">
          <cell r="D17">
            <v>53.902439024390247</v>
          </cell>
          <cell r="M17">
            <v>58.554216867469876</v>
          </cell>
        </row>
        <row r="18">
          <cell r="D18">
            <v>3121</v>
          </cell>
          <cell r="M18">
            <v>3320</v>
          </cell>
        </row>
        <row r="19">
          <cell r="D19">
            <v>35</v>
          </cell>
          <cell r="M19">
            <v>19</v>
          </cell>
        </row>
        <row r="20">
          <cell r="D20">
            <v>218</v>
          </cell>
          <cell r="M20">
            <v>148</v>
          </cell>
        </row>
        <row r="21">
          <cell r="D21">
            <v>2903</v>
          </cell>
          <cell r="M21">
            <v>3172</v>
          </cell>
        </row>
        <row r="22">
          <cell r="D22">
            <v>6.523595505617978</v>
          </cell>
          <cell r="M22">
            <v>7.3087557603686637</v>
          </cell>
        </row>
        <row r="23">
          <cell r="D23">
            <v>14.122171945701357</v>
          </cell>
          <cell r="M23">
            <v>13.662551440329219</v>
          </cell>
        </row>
        <row r="26">
          <cell r="D26">
            <v>3816</v>
          </cell>
          <cell r="M26">
            <v>5431</v>
          </cell>
        </row>
        <row r="27">
          <cell r="D27">
            <v>23.925576519916142</v>
          </cell>
          <cell r="M27">
            <v>41.594549806665441</v>
          </cell>
        </row>
        <row r="28">
          <cell r="D28">
            <v>76.074423480083851</v>
          </cell>
          <cell r="M28">
            <v>58.405450193334559</v>
          </cell>
        </row>
        <row r="30">
          <cell r="D30">
            <v>800</v>
          </cell>
          <cell r="M30">
            <v>900</v>
          </cell>
        </row>
        <row r="31">
          <cell r="D31">
            <v>4.7699999999999996</v>
          </cell>
          <cell r="M31">
            <v>6.0344444444444445</v>
          </cell>
        </row>
        <row r="34">
          <cell r="D34">
            <v>23</v>
          </cell>
          <cell r="M34">
            <v>21</v>
          </cell>
        </row>
        <row r="35">
          <cell r="D35">
            <v>264</v>
          </cell>
          <cell r="M35">
            <v>236</v>
          </cell>
        </row>
        <row r="36">
          <cell r="D36">
            <v>1</v>
          </cell>
          <cell r="M36">
            <v>1</v>
          </cell>
        </row>
        <row r="38">
          <cell r="D38">
            <v>72</v>
          </cell>
          <cell r="M38">
            <v>50</v>
          </cell>
        </row>
        <row r="39">
          <cell r="D39">
            <v>3170</v>
          </cell>
          <cell r="M39">
            <v>2011</v>
          </cell>
        </row>
        <row r="40">
          <cell r="D40">
            <v>44.027777777777779</v>
          </cell>
          <cell r="M40">
            <v>40.22</v>
          </cell>
        </row>
        <row r="42">
          <cell r="D42">
            <v>36</v>
          </cell>
          <cell r="M42">
            <v>52</v>
          </cell>
        </row>
        <row r="43">
          <cell r="D43">
            <v>232</v>
          </cell>
          <cell r="M43">
            <v>436</v>
          </cell>
        </row>
        <row r="44">
          <cell r="D44">
            <v>6.4444444444444446</v>
          </cell>
          <cell r="M44">
            <v>8.384615384615385</v>
          </cell>
        </row>
        <row r="45">
          <cell r="D45">
            <v>1</v>
          </cell>
          <cell r="M45">
            <v>1</v>
          </cell>
        </row>
        <row r="47">
          <cell r="D47">
            <v>66</v>
          </cell>
          <cell r="M47">
            <v>26</v>
          </cell>
        </row>
        <row r="48">
          <cell r="D48">
            <v>1326</v>
          </cell>
          <cell r="M48">
            <v>572</v>
          </cell>
        </row>
        <row r="49">
          <cell r="D49">
            <v>20.09090909090909</v>
          </cell>
          <cell r="M49">
            <v>22</v>
          </cell>
        </row>
        <row r="50">
          <cell r="D50">
            <v>0</v>
          </cell>
          <cell r="M50">
            <v>0</v>
          </cell>
        </row>
        <row r="52">
          <cell r="D52">
            <v>100</v>
          </cell>
          <cell r="M52">
            <v>97</v>
          </cell>
        </row>
        <row r="53">
          <cell r="D53">
            <v>977</v>
          </cell>
          <cell r="M53">
            <v>935</v>
          </cell>
        </row>
        <row r="55">
          <cell r="D55">
            <v>27</v>
          </cell>
          <cell r="M55">
            <v>18</v>
          </cell>
        </row>
        <row r="56">
          <cell r="D56">
            <v>15</v>
          </cell>
          <cell r="M56">
            <v>9</v>
          </cell>
        </row>
        <row r="58">
          <cell r="D58">
            <v>179</v>
          </cell>
          <cell r="M58">
            <v>432</v>
          </cell>
        </row>
        <row r="59">
          <cell r="D59">
            <v>20</v>
          </cell>
          <cell r="M59">
            <v>52</v>
          </cell>
        </row>
        <row r="60">
          <cell r="D60">
            <v>7</v>
          </cell>
          <cell r="M60">
            <v>17</v>
          </cell>
        </row>
        <row r="61">
          <cell r="D61">
            <v>10</v>
          </cell>
          <cell r="M61">
            <v>35</v>
          </cell>
        </row>
        <row r="62">
          <cell r="D62">
            <v>3</v>
          </cell>
          <cell r="M62">
            <v>2</v>
          </cell>
        </row>
        <row r="63">
          <cell r="D63">
            <v>17</v>
          </cell>
          <cell r="M63">
            <v>49</v>
          </cell>
        </row>
        <row r="64">
          <cell r="D64">
            <v>0</v>
          </cell>
          <cell r="M64">
            <v>1</v>
          </cell>
        </row>
        <row r="65">
          <cell r="D65">
            <v>14</v>
          </cell>
          <cell r="M65">
            <v>23</v>
          </cell>
        </row>
        <row r="66">
          <cell r="D66">
            <v>32</v>
          </cell>
          <cell r="M66">
            <v>35</v>
          </cell>
        </row>
        <row r="67">
          <cell r="D67">
            <v>43.75</v>
          </cell>
          <cell r="M67">
            <v>65.714285714285708</v>
          </cell>
        </row>
        <row r="75">
          <cell r="A75" t="str">
            <v>Baker</v>
          </cell>
          <cell r="C75">
            <v>81</v>
          </cell>
          <cell r="D75">
            <v>259</v>
          </cell>
          <cell r="E75">
            <v>3.1975308641975309</v>
          </cell>
          <cell r="F75">
            <v>19</v>
          </cell>
          <cell r="G75">
            <v>3</v>
          </cell>
        </row>
        <row r="76">
          <cell r="A76" t="str">
            <v>Barrington</v>
          </cell>
          <cell r="C76">
            <v>66</v>
          </cell>
          <cell r="D76">
            <v>164</v>
          </cell>
          <cell r="E76">
            <v>2.4848484848484849</v>
          </cell>
          <cell r="F76">
            <v>21</v>
          </cell>
          <cell r="G76">
            <v>0</v>
          </cell>
        </row>
        <row r="77">
          <cell r="A77" t="str">
            <v>Otis</v>
          </cell>
          <cell r="C77">
            <v>66</v>
          </cell>
          <cell r="D77">
            <v>135</v>
          </cell>
          <cell r="E77">
            <v>2.0454545454545454</v>
          </cell>
          <cell r="F77">
            <v>15</v>
          </cell>
          <cell r="G77">
            <v>2</v>
          </cell>
        </row>
        <row r="78">
          <cell r="A78" t="str">
            <v>Pitts</v>
          </cell>
          <cell r="C78">
            <v>32</v>
          </cell>
          <cell r="D78">
            <v>106</v>
          </cell>
          <cell r="E78">
            <v>3.3125</v>
          </cell>
          <cell r="F78">
            <v>12</v>
          </cell>
          <cell r="G78">
            <v>1</v>
          </cell>
        </row>
        <row r="79">
          <cell r="A79" t="str">
            <v>Wheelwright</v>
          </cell>
          <cell r="C79">
            <v>17</v>
          </cell>
          <cell r="D79">
            <v>70</v>
          </cell>
          <cell r="E79">
            <v>4.117647058823529</v>
          </cell>
          <cell r="F79">
            <v>25</v>
          </cell>
          <cell r="G79">
            <v>0</v>
          </cell>
        </row>
        <row r="80">
          <cell r="A80" t="str">
            <v>Livingston</v>
          </cell>
          <cell r="C80">
            <v>10</v>
          </cell>
          <cell r="D80">
            <v>53</v>
          </cell>
          <cell r="E80">
            <v>5.3</v>
          </cell>
          <cell r="F80">
            <v>19</v>
          </cell>
          <cell r="G80">
            <v>0</v>
          </cell>
        </row>
        <row r="81">
          <cell r="A81" t="str">
            <v>McCall</v>
          </cell>
          <cell r="C81">
            <v>23</v>
          </cell>
          <cell r="D81">
            <v>44</v>
          </cell>
          <cell r="E81">
            <v>1.9130434782608696</v>
          </cell>
          <cell r="F81">
            <v>13</v>
          </cell>
          <cell r="G81">
            <v>1</v>
          </cell>
        </row>
        <row r="82">
          <cell r="A82" t="str">
            <v>Davis</v>
          </cell>
          <cell r="C82">
            <v>23</v>
          </cell>
          <cell r="D82">
            <v>41</v>
          </cell>
          <cell r="E82">
            <v>1.7826086956521738</v>
          </cell>
          <cell r="F82">
            <v>20</v>
          </cell>
          <cell r="G82">
            <v>0</v>
          </cell>
        </row>
        <row r="83">
          <cell r="A83" t="str">
            <v>Dodd</v>
          </cell>
          <cell r="C83">
            <v>5</v>
          </cell>
          <cell r="D83">
            <v>22</v>
          </cell>
          <cell r="E83">
            <v>4.4000000000000004</v>
          </cell>
          <cell r="F83">
            <v>14</v>
          </cell>
          <cell r="G83">
            <v>0</v>
          </cell>
        </row>
        <row r="84">
          <cell r="A84" t="str">
            <v>Kilmer</v>
          </cell>
          <cell r="C84">
            <v>8</v>
          </cell>
          <cell r="D84">
            <v>13</v>
          </cell>
          <cell r="E84">
            <v>1.625</v>
          </cell>
          <cell r="F84">
            <v>15</v>
          </cell>
          <cell r="G84">
            <v>0</v>
          </cell>
        </row>
        <row r="85">
          <cell r="A85" t="str">
            <v>Dusenbery</v>
          </cell>
          <cell r="C85">
            <v>4</v>
          </cell>
          <cell r="D85">
            <v>9</v>
          </cell>
          <cell r="E85">
            <v>2.25</v>
          </cell>
          <cell r="F85">
            <v>5</v>
          </cell>
          <cell r="G85">
            <v>0</v>
          </cell>
        </row>
        <row r="86">
          <cell r="A86" t="str">
            <v>Burrough</v>
          </cell>
          <cell r="C86">
            <v>1</v>
          </cell>
          <cell r="D86">
            <v>6</v>
          </cell>
          <cell r="E86">
            <v>6</v>
          </cell>
          <cell r="F86">
            <v>6</v>
          </cell>
          <cell r="G86">
            <v>0</v>
          </cell>
        </row>
        <row r="87">
          <cell r="A87" t="str">
            <v>Fagan</v>
          </cell>
          <cell r="C87">
            <v>1</v>
          </cell>
          <cell r="D87">
            <v>6</v>
          </cell>
          <cell r="E87">
            <v>6</v>
          </cell>
          <cell r="F87">
            <v>6</v>
          </cell>
          <cell r="G87">
            <v>0</v>
          </cell>
        </row>
        <row r="88">
          <cell r="A88" t="str">
            <v>Gros</v>
          </cell>
          <cell r="C88">
            <v>4</v>
          </cell>
          <cell r="D88">
            <v>0</v>
          </cell>
          <cell r="E88">
            <v>0</v>
          </cell>
          <cell r="F88">
            <v>3</v>
          </cell>
          <cell r="G88">
            <v>0</v>
          </cell>
        </row>
        <row r="89">
          <cell r="A89" t="str">
            <v>Abramowicz</v>
          </cell>
          <cell r="C89">
            <v>1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</row>
        <row r="90">
          <cell r="A90" t="str">
            <v>Nyvall</v>
          </cell>
          <cell r="C90">
            <v>3</v>
          </cell>
          <cell r="D90">
            <v>-1</v>
          </cell>
          <cell r="E90">
            <v>-0.33333333333333331</v>
          </cell>
          <cell r="F90">
            <v>2</v>
          </cell>
          <cell r="G90">
            <v>0</v>
          </cell>
        </row>
        <row r="91">
          <cell r="A91" t="str">
            <v>Hargett</v>
          </cell>
          <cell r="C91">
            <v>10</v>
          </cell>
          <cell r="D91">
            <v>-14</v>
          </cell>
          <cell r="E91">
            <v>-1.4</v>
          </cell>
          <cell r="F91">
            <v>2</v>
          </cell>
          <cell r="G91">
            <v>0</v>
          </cell>
        </row>
        <row r="94">
          <cell r="A94" t="str">
            <v>Abramowicz</v>
          </cell>
          <cell r="C94">
            <v>73</v>
          </cell>
          <cell r="D94">
            <v>1320</v>
          </cell>
          <cell r="E94">
            <v>18.082191780821919</v>
          </cell>
          <cell r="F94">
            <v>46</v>
          </cell>
          <cell r="G94">
            <v>1</v>
          </cell>
        </row>
        <row r="95">
          <cell r="A95" t="str">
            <v>Dodd</v>
          </cell>
          <cell r="C95">
            <v>29</v>
          </cell>
          <cell r="D95">
            <v>535</v>
          </cell>
          <cell r="E95">
            <v>18.448275862068964</v>
          </cell>
          <cell r="F95">
            <v>45</v>
          </cell>
          <cell r="G95">
            <v>4</v>
          </cell>
        </row>
        <row r="96">
          <cell r="A96" t="str">
            <v>Parks</v>
          </cell>
          <cell r="C96">
            <v>28</v>
          </cell>
          <cell r="D96">
            <v>424</v>
          </cell>
          <cell r="E96">
            <v>15.142857142857142</v>
          </cell>
          <cell r="F96">
            <v>33</v>
          </cell>
          <cell r="G96">
            <v>2</v>
          </cell>
        </row>
        <row r="97">
          <cell r="A97" t="str">
            <v>Barrington</v>
          </cell>
          <cell r="C97">
            <v>24</v>
          </cell>
          <cell r="D97">
            <v>167</v>
          </cell>
          <cell r="E97">
            <v>6.958333333333333</v>
          </cell>
          <cell r="F97">
            <v>16</v>
          </cell>
          <cell r="G97">
            <v>0</v>
          </cell>
        </row>
        <row r="98">
          <cell r="A98" t="str">
            <v>Burrough</v>
          </cell>
          <cell r="C98">
            <v>14</v>
          </cell>
          <cell r="D98">
            <v>186</v>
          </cell>
          <cell r="E98">
            <v>13.285714285714286</v>
          </cell>
          <cell r="F98">
            <v>26</v>
          </cell>
          <cell r="G98">
            <v>1</v>
          </cell>
        </row>
        <row r="99">
          <cell r="A99" t="str">
            <v>Otis</v>
          </cell>
          <cell r="C99">
            <v>11</v>
          </cell>
          <cell r="D99">
            <v>75</v>
          </cell>
          <cell r="E99">
            <v>6.8181818181818183</v>
          </cell>
          <cell r="F99">
            <v>14</v>
          </cell>
          <cell r="G99">
            <v>0</v>
          </cell>
        </row>
        <row r="100">
          <cell r="A100" t="str">
            <v>Baker</v>
          </cell>
          <cell r="C100">
            <v>11</v>
          </cell>
          <cell r="D100">
            <v>72</v>
          </cell>
          <cell r="E100">
            <v>6.5454545454545459</v>
          </cell>
          <cell r="F100">
            <v>16</v>
          </cell>
          <cell r="G100">
            <v>1</v>
          </cell>
        </row>
        <row r="101">
          <cell r="A101" t="str">
            <v>Poage</v>
          </cell>
          <cell r="C101">
            <v>8</v>
          </cell>
          <cell r="D101">
            <v>93</v>
          </cell>
          <cell r="E101">
            <v>11.625</v>
          </cell>
          <cell r="F101">
            <v>22</v>
          </cell>
          <cell r="G101">
            <v>0</v>
          </cell>
        </row>
        <row r="102">
          <cell r="A102" t="str">
            <v>McCall</v>
          </cell>
          <cell r="C102">
            <v>6</v>
          </cell>
          <cell r="D102">
            <v>82</v>
          </cell>
          <cell r="E102">
            <v>13.666666666666666</v>
          </cell>
          <cell r="F102">
            <v>21</v>
          </cell>
          <cell r="G102">
            <v>1</v>
          </cell>
        </row>
        <row r="103">
          <cell r="A103" t="str">
            <v>Pitts</v>
          </cell>
          <cell r="C103">
            <v>5</v>
          </cell>
          <cell r="D103">
            <v>58</v>
          </cell>
          <cell r="E103">
            <v>11.6</v>
          </cell>
          <cell r="F103">
            <v>16</v>
          </cell>
          <cell r="G103">
            <v>0</v>
          </cell>
        </row>
        <row r="104">
          <cell r="A104" t="str">
            <v>Davis</v>
          </cell>
          <cell r="C104">
            <v>5</v>
          </cell>
          <cell r="D104">
            <v>39</v>
          </cell>
          <cell r="E104">
            <v>7.8</v>
          </cell>
          <cell r="F104">
            <v>15</v>
          </cell>
          <cell r="G104">
            <v>0</v>
          </cell>
        </row>
        <row r="105">
          <cell r="A105" t="str">
            <v>Nyvall</v>
          </cell>
          <cell r="C105">
            <v>3</v>
          </cell>
          <cell r="D105">
            <v>15</v>
          </cell>
          <cell r="E105">
            <v>5</v>
          </cell>
          <cell r="F105">
            <v>10</v>
          </cell>
          <cell r="G105">
            <v>0</v>
          </cell>
        </row>
        <row r="106">
          <cell r="A106" t="str">
            <v>Gros</v>
          </cell>
          <cell r="C106">
            <v>3</v>
          </cell>
          <cell r="D106">
            <v>11</v>
          </cell>
          <cell r="E106">
            <v>3.6666666666666665</v>
          </cell>
          <cell r="F106">
            <v>10</v>
          </cell>
          <cell r="G106">
            <v>0</v>
          </cell>
        </row>
        <row r="107">
          <cell r="A107" t="str">
            <v>Shaw</v>
          </cell>
          <cell r="C107">
            <v>1</v>
          </cell>
          <cell r="D107">
            <v>44</v>
          </cell>
          <cell r="E107">
            <v>44</v>
          </cell>
          <cell r="F107">
            <v>44</v>
          </cell>
          <cell r="G107">
            <v>0</v>
          </cell>
        </row>
        <row r="116">
          <cell r="A116" t="str">
            <v>Kilmer</v>
          </cell>
          <cell r="C116">
            <v>242</v>
          </cell>
          <cell r="D116">
            <v>139</v>
          </cell>
          <cell r="E116">
            <v>57.438016528925615</v>
          </cell>
          <cell r="F116">
            <v>1907</v>
          </cell>
          <cell r="G116">
            <v>7</v>
          </cell>
          <cell r="H116">
            <v>45</v>
          </cell>
          <cell r="I116">
            <v>19</v>
          </cell>
          <cell r="J116">
            <v>2.8925619834710745</v>
          </cell>
          <cell r="K116">
            <v>7.8512396694214877</v>
          </cell>
          <cell r="L116">
            <v>7.8801652892561984</v>
          </cell>
          <cell r="M116">
            <v>59.710743801652889</v>
          </cell>
          <cell r="N116">
            <v>22</v>
          </cell>
        </row>
        <row r="117">
          <cell r="A117" t="str">
            <v>Hargett</v>
          </cell>
          <cell r="C117">
            <v>165</v>
          </cell>
          <cell r="D117">
            <v>81</v>
          </cell>
          <cell r="E117">
            <v>49.090909090909093</v>
          </cell>
          <cell r="F117">
            <v>1187</v>
          </cell>
          <cell r="G117">
            <v>3</v>
          </cell>
          <cell r="H117">
            <v>31</v>
          </cell>
          <cell r="I117">
            <v>4</v>
          </cell>
          <cell r="J117">
            <v>1.8181818181818181</v>
          </cell>
          <cell r="K117">
            <v>2.4242424242424243</v>
          </cell>
          <cell r="L117">
            <v>7.1939393939393943</v>
          </cell>
          <cell r="M117">
            <v>68.926767676767696</v>
          </cell>
          <cell r="N117">
            <v>13</v>
          </cell>
        </row>
        <row r="118">
          <cell r="A118" t="str">
            <v>Ramsey</v>
          </cell>
          <cell r="C118">
            <v>2</v>
          </cell>
          <cell r="D118">
            <v>1</v>
          </cell>
          <cell r="E118">
            <v>50</v>
          </cell>
          <cell r="F118">
            <v>27</v>
          </cell>
          <cell r="G118">
            <v>0</v>
          </cell>
          <cell r="H118">
            <v>27</v>
          </cell>
          <cell r="I118">
            <v>0</v>
          </cell>
          <cell r="J118">
            <v>0</v>
          </cell>
          <cell r="K118">
            <v>0</v>
          </cell>
          <cell r="L118">
            <v>13.5</v>
          </cell>
          <cell r="M118">
            <v>95.833333333333329</v>
          </cell>
          <cell r="N118">
            <v>0</v>
          </cell>
        </row>
        <row r="119">
          <cell r="A119" t="str">
            <v>Dodd</v>
          </cell>
          <cell r="C119">
            <v>1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39.583333333333336</v>
          </cell>
          <cell r="N119">
            <v>0</v>
          </cell>
        </row>
        <row r="125">
          <cell r="A125" t="str">
            <v>Dodd</v>
          </cell>
          <cell r="C125">
            <v>20</v>
          </cell>
          <cell r="D125">
            <v>1</v>
          </cell>
          <cell r="E125">
            <v>161</v>
          </cell>
          <cell r="F125">
            <v>8.0500000000000007</v>
          </cell>
          <cell r="G125">
            <v>44</v>
          </cell>
          <cell r="H125">
            <v>1</v>
          </cell>
        </row>
        <row r="126">
          <cell r="A126" t="str">
            <v>Howard</v>
          </cell>
          <cell r="C126">
            <v>7</v>
          </cell>
          <cell r="D126">
            <v>0</v>
          </cell>
          <cell r="E126">
            <v>0</v>
          </cell>
          <cell r="F126">
            <v>0</v>
          </cell>
          <cell r="G126">
            <v>3</v>
          </cell>
          <cell r="H126">
            <v>0</v>
          </cell>
        </row>
        <row r="127">
          <cell r="A127" t="str">
            <v>Hollas</v>
          </cell>
          <cell r="C127">
            <v>6</v>
          </cell>
          <cell r="D127">
            <v>1</v>
          </cell>
          <cell r="E127">
            <v>39</v>
          </cell>
          <cell r="F127">
            <v>6.5</v>
          </cell>
          <cell r="G127">
            <v>11</v>
          </cell>
          <cell r="H127">
            <v>0</v>
          </cell>
        </row>
        <row r="128">
          <cell r="A128" t="str">
            <v>Lyons</v>
          </cell>
          <cell r="C128">
            <v>3</v>
          </cell>
          <cell r="D128">
            <v>0</v>
          </cell>
          <cell r="E128">
            <v>32</v>
          </cell>
          <cell r="F128">
            <v>10.666666666666666</v>
          </cell>
          <cell r="G128">
            <v>29</v>
          </cell>
          <cell r="H128">
            <v>0</v>
          </cell>
        </row>
        <row r="134">
          <cell r="A134" t="str">
            <v>Burrough</v>
          </cell>
          <cell r="C134">
            <v>26</v>
          </cell>
          <cell r="D134">
            <v>558</v>
          </cell>
          <cell r="E134">
            <v>21.46153846153846</v>
          </cell>
          <cell r="F134">
            <v>41</v>
          </cell>
          <cell r="G134">
            <v>0</v>
          </cell>
        </row>
        <row r="135">
          <cell r="A135" t="str">
            <v>Dodd</v>
          </cell>
          <cell r="C135">
            <v>12</v>
          </cell>
          <cell r="D135">
            <v>269</v>
          </cell>
          <cell r="E135">
            <v>22.416666666666668</v>
          </cell>
          <cell r="F135">
            <v>28</v>
          </cell>
          <cell r="G135">
            <v>0</v>
          </cell>
        </row>
        <row r="136">
          <cell r="A136" t="str">
            <v>Poage</v>
          </cell>
          <cell r="C136">
            <v>8</v>
          </cell>
          <cell r="D136">
            <v>86</v>
          </cell>
          <cell r="E136">
            <v>10.75</v>
          </cell>
          <cell r="F136">
            <v>22</v>
          </cell>
          <cell r="G136">
            <v>0</v>
          </cell>
        </row>
        <row r="137">
          <cell r="A137" t="str">
            <v>Dusenbery</v>
          </cell>
          <cell r="C137">
            <v>7</v>
          </cell>
          <cell r="D137">
            <v>149</v>
          </cell>
          <cell r="E137">
            <v>21.285714285714285</v>
          </cell>
          <cell r="F137">
            <v>27</v>
          </cell>
          <cell r="G137">
            <v>0</v>
          </cell>
        </row>
        <row r="138">
          <cell r="A138" t="str">
            <v>Barrington</v>
          </cell>
          <cell r="C138">
            <v>7</v>
          </cell>
          <cell r="D138">
            <v>168</v>
          </cell>
          <cell r="E138">
            <v>24</v>
          </cell>
          <cell r="F138">
            <v>35</v>
          </cell>
          <cell r="G138">
            <v>0</v>
          </cell>
        </row>
        <row r="139">
          <cell r="A139" t="str">
            <v>Otis</v>
          </cell>
          <cell r="C139">
            <v>2</v>
          </cell>
          <cell r="D139">
            <v>27</v>
          </cell>
          <cell r="E139">
            <v>13.5</v>
          </cell>
          <cell r="F139">
            <v>18</v>
          </cell>
          <cell r="G139">
            <v>0</v>
          </cell>
        </row>
        <row r="140">
          <cell r="A140" t="str">
            <v>Lewis</v>
          </cell>
          <cell r="C140">
            <v>2</v>
          </cell>
          <cell r="D140">
            <v>28</v>
          </cell>
          <cell r="E140">
            <v>14</v>
          </cell>
          <cell r="F140">
            <v>19</v>
          </cell>
          <cell r="G140">
            <v>0</v>
          </cell>
        </row>
        <row r="141">
          <cell r="A141" t="str">
            <v>Lyons</v>
          </cell>
          <cell r="C141">
            <v>1</v>
          </cell>
          <cell r="D141">
            <v>19</v>
          </cell>
          <cell r="E141">
            <v>19</v>
          </cell>
          <cell r="F141">
            <v>19</v>
          </cell>
          <cell r="G141">
            <v>0</v>
          </cell>
        </row>
        <row r="142">
          <cell r="A142" t="str">
            <v>Pitts</v>
          </cell>
          <cell r="C142">
            <v>1</v>
          </cell>
          <cell r="D142">
            <v>22</v>
          </cell>
          <cell r="E142">
            <v>22</v>
          </cell>
          <cell r="F142">
            <v>22</v>
          </cell>
          <cell r="G142">
            <v>0</v>
          </cell>
        </row>
        <row r="146">
          <cell r="A146" t="str">
            <v>Fagan</v>
          </cell>
          <cell r="C146">
            <v>72</v>
          </cell>
          <cell r="D146">
            <v>3170</v>
          </cell>
          <cell r="E146">
            <v>44.027777777777779</v>
          </cell>
          <cell r="F146">
            <v>64</v>
          </cell>
          <cell r="G146">
            <v>0</v>
          </cell>
        </row>
        <row r="153">
          <cell r="A153" t="str">
            <v>Dempsey</v>
          </cell>
          <cell r="C153">
            <v>27</v>
          </cell>
          <cell r="D153">
            <v>23</v>
          </cell>
          <cell r="E153">
            <v>32</v>
          </cell>
          <cell r="F153">
            <v>14</v>
          </cell>
          <cell r="G153">
            <v>43.75</v>
          </cell>
          <cell r="H153">
            <v>63</v>
          </cell>
          <cell r="I153">
            <v>20</v>
          </cell>
          <cell r="J153">
            <v>17</v>
          </cell>
          <cell r="K153">
            <v>85</v>
          </cell>
          <cell r="L153">
            <v>59</v>
          </cell>
        </row>
        <row r="159">
          <cell r="A159" t="str">
            <v>Hollas</v>
          </cell>
          <cell r="C159">
            <v>6</v>
          </cell>
          <cell r="D159">
            <v>75</v>
          </cell>
          <cell r="E159">
            <v>12.5</v>
          </cell>
          <cell r="F159">
            <v>28</v>
          </cell>
          <cell r="G159">
            <v>0</v>
          </cell>
        </row>
        <row r="160">
          <cell r="A160" t="str">
            <v>Burkett</v>
          </cell>
          <cell r="C160">
            <v>5</v>
          </cell>
          <cell r="D160">
            <v>43</v>
          </cell>
          <cell r="E160">
            <v>8.6</v>
          </cell>
          <cell r="F160">
            <v>14</v>
          </cell>
          <cell r="G160">
            <v>0</v>
          </cell>
        </row>
        <row r="161">
          <cell r="A161" t="str">
            <v>Nevett</v>
          </cell>
          <cell r="C161">
            <v>5</v>
          </cell>
          <cell r="D161">
            <v>41</v>
          </cell>
          <cell r="E161">
            <v>8.1999999999999993</v>
          </cell>
          <cell r="F161">
            <v>40</v>
          </cell>
          <cell r="G161">
            <v>0</v>
          </cell>
        </row>
        <row r="162">
          <cell r="A162" t="str">
            <v>Wyatt</v>
          </cell>
          <cell r="C162">
            <v>4</v>
          </cell>
          <cell r="D162">
            <v>66</v>
          </cell>
          <cell r="E162">
            <v>16.5</v>
          </cell>
          <cell r="F162">
            <v>29</v>
          </cell>
          <cell r="G162">
            <v>1</v>
          </cell>
        </row>
        <row r="163">
          <cell r="A163" t="str">
            <v>Scarpati</v>
          </cell>
          <cell r="C163">
            <v>1</v>
          </cell>
          <cell r="D163">
            <v>11</v>
          </cell>
          <cell r="E163">
            <v>11</v>
          </cell>
          <cell r="F163">
            <v>11</v>
          </cell>
          <cell r="G163">
            <v>0</v>
          </cell>
        </row>
        <row r="174">
          <cell r="A174" t="str">
            <v>Tilleman</v>
          </cell>
          <cell r="C174">
            <v>8</v>
          </cell>
        </row>
        <row r="175">
          <cell r="A175" t="str">
            <v>Long</v>
          </cell>
          <cell r="C175">
            <v>5.5</v>
          </cell>
        </row>
        <row r="176">
          <cell r="A176" t="str">
            <v>Neal</v>
          </cell>
          <cell r="C176">
            <v>3</v>
          </cell>
        </row>
        <row r="177">
          <cell r="A177" t="str">
            <v>Townes</v>
          </cell>
          <cell r="C177">
            <v>1.5</v>
          </cell>
        </row>
        <row r="178">
          <cell r="A178" t="str">
            <v>Morgan</v>
          </cell>
          <cell r="C178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mulative Stats"/>
      <sheetName val="LEADERS"/>
      <sheetName val="CHI"/>
      <sheetName val="@DAL"/>
      <sheetName val="@NOS"/>
      <sheetName val="PHI"/>
      <sheetName val="@BOS"/>
      <sheetName val="STL"/>
      <sheetName val="@NYJ"/>
      <sheetName val="DAL"/>
      <sheetName val="WAS"/>
      <sheetName val="@PHI"/>
      <sheetName val="@WAS"/>
      <sheetName val="BUF"/>
      <sheetName val="@STL"/>
      <sheetName val="LAR"/>
      <sheetName val="Bills"/>
      <sheetName val="@Jets"/>
      <sheetName val="Formula"/>
    </sheetNames>
    <sheetDataSet>
      <sheetData sheetId="0">
        <row r="6">
          <cell r="D6">
            <v>279</v>
          </cell>
          <cell r="M6">
            <v>258</v>
          </cell>
        </row>
        <row r="7">
          <cell r="D7">
            <v>114</v>
          </cell>
          <cell r="M7">
            <v>119</v>
          </cell>
        </row>
        <row r="8">
          <cell r="D8">
            <v>143</v>
          </cell>
          <cell r="M8">
            <v>112</v>
          </cell>
        </row>
        <row r="9">
          <cell r="D9">
            <v>22</v>
          </cell>
          <cell r="M9">
            <v>27</v>
          </cell>
        </row>
        <row r="11">
          <cell r="D11">
            <v>445</v>
          </cell>
          <cell r="M11">
            <v>395</v>
          </cell>
        </row>
        <row r="12">
          <cell r="D12">
            <v>1907</v>
          </cell>
          <cell r="M12">
            <v>1876</v>
          </cell>
        </row>
        <row r="13">
          <cell r="D13">
            <v>4.2853932584269661</v>
          </cell>
          <cell r="M13">
            <v>4.7493670886075954</v>
          </cell>
        </row>
        <row r="15">
          <cell r="D15">
            <v>367</v>
          </cell>
          <cell r="M15">
            <v>376</v>
          </cell>
        </row>
        <row r="16">
          <cell r="D16">
            <v>244</v>
          </cell>
          <cell r="M16">
            <v>206</v>
          </cell>
        </row>
        <row r="17">
          <cell r="D17">
            <v>66.485013623978205</v>
          </cell>
          <cell r="M17">
            <v>54.787234042553187</v>
          </cell>
        </row>
        <row r="18">
          <cell r="D18">
            <v>3402</v>
          </cell>
          <cell r="M18">
            <v>2733</v>
          </cell>
        </row>
        <row r="19">
          <cell r="D19">
            <v>59</v>
          </cell>
          <cell r="M19">
            <v>41</v>
          </cell>
        </row>
        <row r="20">
          <cell r="D20">
            <v>438</v>
          </cell>
          <cell r="M20">
            <v>288</v>
          </cell>
        </row>
        <row r="21">
          <cell r="D21">
            <v>2964</v>
          </cell>
          <cell r="M21">
            <v>2445</v>
          </cell>
        </row>
        <row r="22">
          <cell r="D22">
            <v>6.957746478873239</v>
          </cell>
          <cell r="M22">
            <v>5.8633093525179856</v>
          </cell>
        </row>
        <row r="23">
          <cell r="D23">
            <v>13.942622950819672</v>
          </cell>
          <cell r="M23">
            <v>13.266990291262136</v>
          </cell>
        </row>
        <row r="26">
          <cell r="D26">
            <v>4871</v>
          </cell>
          <cell r="M26">
            <v>4321</v>
          </cell>
        </row>
        <row r="27">
          <cell r="D27">
            <v>39.150071853828784</v>
          </cell>
          <cell r="M27">
            <v>43.415875954640128</v>
          </cell>
        </row>
        <row r="28">
          <cell r="D28">
            <v>60.849928146171216</v>
          </cell>
          <cell r="M28">
            <v>56.584124045359872</v>
          </cell>
        </row>
        <row r="30">
          <cell r="D30">
            <v>871</v>
          </cell>
          <cell r="M30">
            <v>812</v>
          </cell>
        </row>
        <row r="31">
          <cell r="D31">
            <v>5.5924225028702637</v>
          </cell>
          <cell r="M31">
            <v>5.3214285714285712</v>
          </cell>
        </row>
        <row r="34">
          <cell r="D34">
            <v>8</v>
          </cell>
          <cell r="M34">
            <v>20</v>
          </cell>
        </row>
        <row r="35">
          <cell r="D35">
            <v>130</v>
          </cell>
          <cell r="M35">
            <v>370</v>
          </cell>
        </row>
        <row r="36">
          <cell r="D36">
            <v>0</v>
          </cell>
          <cell r="M36">
            <v>1</v>
          </cell>
        </row>
        <row r="38">
          <cell r="D38">
            <v>61</v>
          </cell>
          <cell r="M38">
            <v>62</v>
          </cell>
        </row>
        <row r="39">
          <cell r="D39">
            <v>2439</v>
          </cell>
          <cell r="M39">
            <v>2435</v>
          </cell>
        </row>
        <row r="40">
          <cell r="D40">
            <v>39.983606557377051</v>
          </cell>
          <cell r="M40">
            <v>39.274193548387096</v>
          </cell>
        </row>
        <row r="42">
          <cell r="D42">
            <v>37</v>
          </cell>
          <cell r="M42">
            <v>40</v>
          </cell>
        </row>
        <row r="43">
          <cell r="D43">
            <v>173</v>
          </cell>
          <cell r="M43">
            <v>196</v>
          </cell>
        </row>
        <row r="44">
          <cell r="D44">
            <v>4.6756756756756754</v>
          </cell>
          <cell r="M44">
            <v>4.9000000000000004</v>
          </cell>
        </row>
        <row r="45">
          <cell r="D45">
            <v>0</v>
          </cell>
          <cell r="M45">
            <v>0</v>
          </cell>
        </row>
        <row r="47">
          <cell r="D47">
            <v>46</v>
          </cell>
          <cell r="M47">
            <v>62</v>
          </cell>
        </row>
        <row r="48">
          <cell r="D48">
            <v>929</v>
          </cell>
          <cell r="M48">
            <v>1535</v>
          </cell>
        </row>
        <row r="49">
          <cell r="D49">
            <v>20.195652173913043</v>
          </cell>
          <cell r="M49">
            <v>24.758064516129032</v>
          </cell>
        </row>
        <row r="50">
          <cell r="D50">
            <v>0</v>
          </cell>
          <cell r="M50">
            <v>1</v>
          </cell>
        </row>
        <row r="52">
          <cell r="D52">
            <v>77</v>
          </cell>
          <cell r="M52">
            <v>76</v>
          </cell>
        </row>
        <row r="53">
          <cell r="D53">
            <v>771</v>
          </cell>
          <cell r="M53">
            <v>720</v>
          </cell>
        </row>
        <row r="55">
          <cell r="D55">
            <v>28</v>
          </cell>
          <cell r="M55">
            <v>30</v>
          </cell>
        </row>
        <row r="56">
          <cell r="D56">
            <v>19</v>
          </cell>
          <cell r="M56">
            <v>18</v>
          </cell>
        </row>
        <row r="58">
          <cell r="D58">
            <v>319</v>
          </cell>
          <cell r="M58">
            <v>241</v>
          </cell>
        </row>
        <row r="59">
          <cell r="D59">
            <v>35</v>
          </cell>
          <cell r="M59">
            <v>23</v>
          </cell>
        </row>
        <row r="60">
          <cell r="D60">
            <v>14</v>
          </cell>
          <cell r="M60">
            <v>11</v>
          </cell>
        </row>
        <row r="61">
          <cell r="D61">
            <v>20</v>
          </cell>
          <cell r="M61">
            <v>11</v>
          </cell>
        </row>
        <row r="62">
          <cell r="D62">
            <v>1</v>
          </cell>
          <cell r="M62">
            <v>1</v>
          </cell>
        </row>
        <row r="63">
          <cell r="D63">
            <v>35</v>
          </cell>
          <cell r="M63">
            <v>22</v>
          </cell>
        </row>
        <row r="64">
          <cell r="D64">
            <v>1</v>
          </cell>
          <cell r="M64">
            <v>0</v>
          </cell>
        </row>
        <row r="65">
          <cell r="D65">
            <v>24</v>
          </cell>
          <cell r="M65">
            <v>27</v>
          </cell>
        </row>
        <row r="66">
          <cell r="D66">
            <v>38</v>
          </cell>
          <cell r="M66">
            <v>38</v>
          </cell>
        </row>
        <row r="67">
          <cell r="D67">
            <v>63.157894736842103</v>
          </cell>
          <cell r="M67">
            <v>71.05263157894737</v>
          </cell>
        </row>
        <row r="75">
          <cell r="A75" t="str">
            <v>Johnson, R</v>
          </cell>
          <cell r="C75">
            <v>254</v>
          </cell>
          <cell r="D75">
            <v>1130</v>
          </cell>
          <cell r="E75">
            <v>4.4488188976377954</v>
          </cell>
          <cell r="F75">
            <v>80</v>
          </cell>
          <cell r="G75">
            <v>8</v>
          </cell>
        </row>
        <row r="76">
          <cell r="A76" t="str">
            <v>Frederickson</v>
          </cell>
          <cell r="C76">
            <v>113</v>
          </cell>
          <cell r="D76">
            <v>370</v>
          </cell>
          <cell r="E76">
            <v>3.2743362831858409</v>
          </cell>
          <cell r="F76">
            <v>14</v>
          </cell>
          <cell r="G76">
            <v>6</v>
          </cell>
        </row>
        <row r="77">
          <cell r="A77" t="str">
            <v>Tarkenton</v>
          </cell>
          <cell r="C77">
            <v>36</v>
          </cell>
          <cell r="D77">
            <v>167</v>
          </cell>
          <cell r="E77">
            <v>4.6388888888888893</v>
          </cell>
          <cell r="F77">
            <v>21</v>
          </cell>
          <cell r="G77">
            <v>0</v>
          </cell>
        </row>
        <row r="78">
          <cell r="A78" t="str">
            <v>Duhon</v>
          </cell>
          <cell r="C78">
            <v>17</v>
          </cell>
          <cell r="D78">
            <v>166</v>
          </cell>
          <cell r="E78">
            <v>9.764705882352942</v>
          </cell>
          <cell r="F78">
            <v>48</v>
          </cell>
          <cell r="G78">
            <v>0</v>
          </cell>
        </row>
        <row r="79">
          <cell r="A79" t="str">
            <v>Morrison</v>
          </cell>
          <cell r="C79">
            <v>13</v>
          </cell>
          <cell r="D79">
            <v>58</v>
          </cell>
          <cell r="E79">
            <v>4.4615384615384617</v>
          </cell>
          <cell r="F79">
            <v>18</v>
          </cell>
          <cell r="G79">
            <v>0</v>
          </cell>
        </row>
        <row r="80">
          <cell r="A80" t="str">
            <v>Shy</v>
          </cell>
          <cell r="C80">
            <v>6</v>
          </cell>
          <cell r="D80">
            <v>20</v>
          </cell>
          <cell r="E80">
            <v>3.3333333333333335</v>
          </cell>
          <cell r="F80">
            <v>12</v>
          </cell>
          <cell r="G80">
            <v>0</v>
          </cell>
        </row>
        <row r="81">
          <cell r="A81" t="str">
            <v>Koy</v>
          </cell>
          <cell r="C81">
            <v>2</v>
          </cell>
          <cell r="D81">
            <v>1</v>
          </cell>
          <cell r="E81">
            <v>0.5</v>
          </cell>
          <cell r="F81">
            <v>1</v>
          </cell>
          <cell r="G81">
            <v>0</v>
          </cell>
        </row>
        <row r="82">
          <cell r="A82" t="str">
            <v>McNeil</v>
          </cell>
          <cell r="C82">
            <v>4</v>
          </cell>
          <cell r="D82">
            <v>-5</v>
          </cell>
          <cell r="E82">
            <v>-1.25</v>
          </cell>
          <cell r="F82">
            <v>0</v>
          </cell>
          <cell r="G82">
            <v>0</v>
          </cell>
        </row>
        <row r="94">
          <cell r="A94" t="str">
            <v>McNeil</v>
          </cell>
          <cell r="C94">
            <v>59</v>
          </cell>
          <cell r="D94">
            <v>865</v>
          </cell>
          <cell r="E94">
            <v>14.661016949152541</v>
          </cell>
          <cell r="F94">
            <v>35</v>
          </cell>
          <cell r="G94">
            <v>4</v>
          </cell>
        </row>
        <row r="95">
          <cell r="A95" t="str">
            <v>Johnson, R</v>
          </cell>
          <cell r="C95">
            <v>53</v>
          </cell>
          <cell r="D95">
            <v>597</v>
          </cell>
          <cell r="E95">
            <v>11.264150943396226</v>
          </cell>
          <cell r="F95">
            <v>50</v>
          </cell>
          <cell r="G95">
            <v>5</v>
          </cell>
        </row>
        <row r="96">
          <cell r="A96" t="str">
            <v>Tucker</v>
          </cell>
          <cell r="C96">
            <v>45</v>
          </cell>
          <cell r="D96">
            <v>736</v>
          </cell>
          <cell r="E96">
            <v>16.355555555555554</v>
          </cell>
          <cell r="F96">
            <v>41</v>
          </cell>
          <cell r="G96">
            <v>2</v>
          </cell>
        </row>
        <row r="97">
          <cell r="A97" t="str">
            <v>Frederickson</v>
          </cell>
          <cell r="C97">
            <v>44</v>
          </cell>
          <cell r="D97">
            <v>552</v>
          </cell>
          <cell r="E97">
            <v>12.545454545454545</v>
          </cell>
          <cell r="F97">
            <v>57</v>
          </cell>
          <cell r="G97">
            <v>6</v>
          </cell>
        </row>
        <row r="98">
          <cell r="A98" t="str">
            <v>Herrmann</v>
          </cell>
          <cell r="C98">
            <v>23</v>
          </cell>
          <cell r="D98">
            <v>334</v>
          </cell>
          <cell r="E98">
            <v>14.521739130434783</v>
          </cell>
          <cell r="F98">
            <v>36</v>
          </cell>
          <cell r="G98">
            <v>2</v>
          </cell>
        </row>
        <row r="99">
          <cell r="A99" t="str">
            <v>Morrison</v>
          </cell>
          <cell r="C99">
            <v>8</v>
          </cell>
          <cell r="D99">
            <v>107</v>
          </cell>
          <cell r="E99">
            <v>13.375</v>
          </cell>
          <cell r="F99">
            <v>38</v>
          </cell>
          <cell r="G99">
            <v>1</v>
          </cell>
        </row>
        <row r="100">
          <cell r="A100" t="str">
            <v>Thomas</v>
          </cell>
          <cell r="C100">
            <v>3</v>
          </cell>
          <cell r="D100">
            <v>64</v>
          </cell>
          <cell r="E100">
            <v>21.333333333333332</v>
          </cell>
          <cell r="F100">
            <v>28</v>
          </cell>
          <cell r="G100">
            <v>0</v>
          </cell>
        </row>
        <row r="101">
          <cell r="A101" t="str">
            <v>Duhon</v>
          </cell>
          <cell r="C101">
            <v>3</v>
          </cell>
          <cell r="D101">
            <v>46</v>
          </cell>
          <cell r="E101">
            <v>15.333333333333334</v>
          </cell>
          <cell r="F101">
            <v>22</v>
          </cell>
          <cell r="G101">
            <v>0</v>
          </cell>
        </row>
        <row r="102">
          <cell r="A102" t="str">
            <v>Houston</v>
          </cell>
          <cell r="C102">
            <v>3</v>
          </cell>
          <cell r="D102">
            <v>70</v>
          </cell>
          <cell r="E102">
            <v>23.333333333333332</v>
          </cell>
          <cell r="F102">
            <v>34</v>
          </cell>
          <cell r="G102">
            <v>0</v>
          </cell>
        </row>
        <row r="103">
          <cell r="A103" t="str">
            <v>Shy</v>
          </cell>
          <cell r="C103">
            <v>2</v>
          </cell>
          <cell r="D103">
            <v>35</v>
          </cell>
          <cell r="E103">
            <v>17.5</v>
          </cell>
          <cell r="F103">
            <v>22</v>
          </cell>
          <cell r="G103">
            <v>0</v>
          </cell>
        </row>
        <row r="104">
          <cell r="A104" t="str">
            <v>Koy</v>
          </cell>
          <cell r="C104">
            <v>1</v>
          </cell>
          <cell r="D104">
            <v>-4</v>
          </cell>
          <cell r="E104">
            <v>-4</v>
          </cell>
          <cell r="F104">
            <v>-4</v>
          </cell>
          <cell r="G104">
            <v>0</v>
          </cell>
        </row>
        <row r="116">
          <cell r="A116" t="str">
            <v>Tarkenton</v>
          </cell>
          <cell r="C116">
            <v>355</v>
          </cell>
          <cell r="D116">
            <v>234</v>
          </cell>
          <cell r="E116">
            <v>65.91549295774648</v>
          </cell>
          <cell r="F116">
            <v>3271</v>
          </cell>
          <cell r="G116">
            <v>20</v>
          </cell>
          <cell r="H116">
            <v>57</v>
          </cell>
          <cell r="I116">
            <v>8</v>
          </cell>
          <cell r="J116">
            <v>5.6338028169014089</v>
          </cell>
          <cell r="K116">
            <v>2.2535211267605635</v>
          </cell>
          <cell r="L116">
            <v>9.2140845070422532</v>
          </cell>
          <cell r="M116">
            <v>104.79460093896712</v>
          </cell>
        </row>
        <row r="117">
          <cell r="A117" t="str">
            <v>Shiner</v>
          </cell>
          <cell r="C117">
            <v>10</v>
          </cell>
          <cell r="D117">
            <v>8</v>
          </cell>
          <cell r="E117">
            <v>80</v>
          </cell>
          <cell r="F117">
            <v>90</v>
          </cell>
          <cell r="G117">
            <v>0</v>
          </cell>
          <cell r="H117">
            <v>19</v>
          </cell>
          <cell r="I117">
            <v>0</v>
          </cell>
          <cell r="J117">
            <v>0</v>
          </cell>
          <cell r="K117">
            <v>0</v>
          </cell>
          <cell r="L117">
            <v>9</v>
          </cell>
          <cell r="M117">
            <v>104.16666666666667</v>
          </cell>
          <cell r="N117">
            <v>1</v>
          </cell>
        </row>
        <row r="118">
          <cell r="A118" t="str">
            <v>Duhon</v>
          </cell>
          <cell r="C118">
            <v>2</v>
          </cell>
          <cell r="D118">
            <v>2</v>
          </cell>
          <cell r="E118">
            <v>100</v>
          </cell>
          <cell r="F118">
            <v>41</v>
          </cell>
          <cell r="G118">
            <v>0</v>
          </cell>
          <cell r="H118">
            <v>31</v>
          </cell>
          <cell r="I118">
            <v>0</v>
          </cell>
          <cell r="J118">
            <v>0</v>
          </cell>
          <cell r="K118">
            <v>0</v>
          </cell>
          <cell r="L118">
            <v>20.5</v>
          </cell>
          <cell r="M118">
            <v>118.75</v>
          </cell>
          <cell r="N118">
            <v>0</v>
          </cell>
        </row>
        <row r="125">
          <cell r="A125" t="str">
            <v>Duhon</v>
          </cell>
          <cell r="C125">
            <v>26</v>
          </cell>
          <cell r="D125">
            <v>8</v>
          </cell>
          <cell r="E125">
            <v>139</v>
          </cell>
          <cell r="F125">
            <v>5.3461538461538458</v>
          </cell>
          <cell r="G125">
            <v>18</v>
          </cell>
          <cell r="H125">
            <v>0</v>
          </cell>
        </row>
        <row r="126">
          <cell r="A126" t="str">
            <v>Lockhart</v>
          </cell>
          <cell r="C126">
            <v>9</v>
          </cell>
          <cell r="D126">
            <v>0</v>
          </cell>
          <cell r="E126">
            <v>28</v>
          </cell>
          <cell r="F126">
            <v>3.1111111111111112</v>
          </cell>
          <cell r="G126">
            <v>10</v>
          </cell>
          <cell r="H126">
            <v>0</v>
          </cell>
        </row>
        <row r="127">
          <cell r="A127" t="str">
            <v>Brenner</v>
          </cell>
          <cell r="C127">
            <v>2</v>
          </cell>
          <cell r="D127">
            <v>0</v>
          </cell>
          <cell r="E127">
            <v>6</v>
          </cell>
          <cell r="F127">
            <v>3</v>
          </cell>
          <cell r="G127">
            <v>4</v>
          </cell>
          <cell r="H127">
            <v>0</v>
          </cell>
        </row>
        <row r="134">
          <cell r="A134" t="str">
            <v>Shy</v>
          </cell>
          <cell r="C134">
            <v>22</v>
          </cell>
          <cell r="D134">
            <v>509</v>
          </cell>
          <cell r="E134">
            <v>23.136363636363637</v>
          </cell>
          <cell r="F134">
            <v>63</v>
          </cell>
          <cell r="G134">
            <v>0</v>
          </cell>
        </row>
        <row r="135">
          <cell r="A135" t="str">
            <v>Duhon</v>
          </cell>
          <cell r="C135">
            <v>10</v>
          </cell>
          <cell r="D135">
            <v>198</v>
          </cell>
          <cell r="E135">
            <v>19.8</v>
          </cell>
          <cell r="F135">
            <v>35</v>
          </cell>
          <cell r="G135">
            <v>0</v>
          </cell>
        </row>
        <row r="136">
          <cell r="A136" t="str">
            <v>Houston</v>
          </cell>
          <cell r="C136">
            <v>8</v>
          </cell>
          <cell r="D136">
            <v>161</v>
          </cell>
          <cell r="E136">
            <v>20.125</v>
          </cell>
          <cell r="F136">
            <v>27</v>
          </cell>
          <cell r="G136">
            <v>0</v>
          </cell>
        </row>
        <row r="137">
          <cell r="A137" t="str">
            <v>Johnson, R</v>
          </cell>
          <cell r="C137">
            <v>4</v>
          </cell>
          <cell r="D137">
            <v>50</v>
          </cell>
          <cell r="E137">
            <v>12.5</v>
          </cell>
          <cell r="F137">
            <v>22</v>
          </cell>
          <cell r="G137">
            <v>0</v>
          </cell>
        </row>
        <row r="138">
          <cell r="A138" t="str">
            <v>Green</v>
          </cell>
          <cell r="C138">
            <v>1</v>
          </cell>
          <cell r="D138">
            <v>11</v>
          </cell>
          <cell r="E138">
            <v>11</v>
          </cell>
          <cell r="F138">
            <v>11</v>
          </cell>
          <cell r="G138">
            <v>0</v>
          </cell>
        </row>
        <row r="139">
          <cell r="A139" t="str">
            <v>Hughes</v>
          </cell>
          <cell r="C139">
            <v>1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</row>
        <row r="146">
          <cell r="A146" t="str">
            <v>Johnson, B</v>
          </cell>
          <cell r="C146">
            <v>52</v>
          </cell>
          <cell r="D146">
            <v>2165</v>
          </cell>
          <cell r="E146">
            <v>41.634615384615387</v>
          </cell>
          <cell r="F146">
            <v>83</v>
          </cell>
          <cell r="G146">
            <v>1</v>
          </cell>
        </row>
        <row r="147">
          <cell r="A147" t="str">
            <v>Koy</v>
          </cell>
          <cell r="C147">
            <v>9</v>
          </cell>
          <cell r="D147">
            <v>274</v>
          </cell>
          <cell r="E147">
            <v>30.444444444444443</v>
          </cell>
          <cell r="F147">
            <v>42</v>
          </cell>
          <cell r="G147">
            <v>0</v>
          </cell>
        </row>
        <row r="153">
          <cell r="A153" t="str">
            <v>Gogolak</v>
          </cell>
          <cell r="C153">
            <v>62</v>
          </cell>
          <cell r="D153">
            <v>10</v>
          </cell>
          <cell r="E153">
            <v>38</v>
          </cell>
          <cell r="F153">
            <v>24</v>
          </cell>
          <cell r="G153">
            <v>63.157894736842103</v>
          </cell>
          <cell r="H153">
            <v>49</v>
          </cell>
          <cell r="I153">
            <v>35</v>
          </cell>
          <cell r="J153">
            <v>35</v>
          </cell>
          <cell r="K153">
            <v>100</v>
          </cell>
          <cell r="L153">
            <v>107</v>
          </cell>
        </row>
        <row r="159">
          <cell r="A159" t="str">
            <v>Williams</v>
          </cell>
          <cell r="C159">
            <v>9</v>
          </cell>
          <cell r="D159">
            <v>241</v>
          </cell>
          <cell r="E159">
            <v>26.777777777777779</v>
          </cell>
          <cell r="F159">
            <v>56</v>
          </cell>
          <cell r="G159">
            <v>0</v>
          </cell>
        </row>
        <row r="160">
          <cell r="A160" t="str">
            <v>Lockhart</v>
          </cell>
          <cell r="C160">
            <v>5</v>
          </cell>
          <cell r="D160">
            <v>80</v>
          </cell>
          <cell r="E160">
            <v>16</v>
          </cell>
          <cell r="F160">
            <v>29</v>
          </cell>
          <cell r="G160">
            <v>1</v>
          </cell>
        </row>
        <row r="161">
          <cell r="A161" t="str">
            <v>Longo</v>
          </cell>
          <cell r="C161">
            <v>2</v>
          </cell>
          <cell r="D161">
            <v>34</v>
          </cell>
          <cell r="E161">
            <v>17</v>
          </cell>
          <cell r="F161">
            <v>29</v>
          </cell>
          <cell r="G161">
            <v>0</v>
          </cell>
        </row>
        <row r="162">
          <cell r="A162" t="str">
            <v>Hazeltine</v>
          </cell>
          <cell r="C162">
            <v>2</v>
          </cell>
          <cell r="D162">
            <v>3</v>
          </cell>
          <cell r="E162">
            <v>1.5</v>
          </cell>
          <cell r="F162">
            <v>3</v>
          </cell>
          <cell r="G162">
            <v>0</v>
          </cell>
        </row>
        <row r="163">
          <cell r="A163" t="str">
            <v>Eaton</v>
          </cell>
          <cell r="C163">
            <v>1</v>
          </cell>
          <cell r="D163">
            <v>8</v>
          </cell>
          <cell r="E163">
            <v>8</v>
          </cell>
          <cell r="F163">
            <v>8</v>
          </cell>
          <cell r="G163">
            <v>0</v>
          </cell>
        </row>
        <row r="164">
          <cell r="A164" t="str">
            <v>Files</v>
          </cell>
          <cell r="C164">
            <v>1</v>
          </cell>
          <cell r="D164">
            <v>4</v>
          </cell>
          <cell r="E164">
            <v>4</v>
          </cell>
          <cell r="F164">
            <v>4</v>
          </cell>
          <cell r="G164">
            <v>0</v>
          </cell>
        </row>
        <row r="174">
          <cell r="A174" t="str">
            <v>Dryer</v>
          </cell>
          <cell r="C174">
            <v>10.5</v>
          </cell>
        </row>
        <row r="175">
          <cell r="A175" t="str">
            <v>Shay</v>
          </cell>
          <cell r="C175">
            <v>8</v>
          </cell>
        </row>
        <row r="176">
          <cell r="A176" t="str">
            <v>Lockhart</v>
          </cell>
          <cell r="C176">
            <v>6.5</v>
          </cell>
        </row>
        <row r="177">
          <cell r="A177" t="str">
            <v>Kanicki</v>
          </cell>
          <cell r="C177">
            <v>5</v>
          </cell>
        </row>
        <row r="178">
          <cell r="A178" t="str">
            <v>Lurtsema</v>
          </cell>
          <cell r="C178">
            <v>4.5</v>
          </cell>
        </row>
        <row r="179">
          <cell r="A179" t="str">
            <v>Green</v>
          </cell>
          <cell r="C179">
            <v>3.5</v>
          </cell>
        </row>
        <row r="180">
          <cell r="A180" t="str">
            <v>Brown</v>
          </cell>
          <cell r="C180">
            <v>2</v>
          </cell>
        </row>
        <row r="181">
          <cell r="A181" t="str">
            <v>Hazeltine</v>
          </cell>
          <cell r="C181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4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7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4" Type="http://schemas.openxmlformats.org/officeDocument/2006/relationships/ctrlProp" Target="../ctrlProps/ctrlProp8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9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Relationship Id="rId4" Type="http://schemas.openxmlformats.org/officeDocument/2006/relationships/ctrlProp" Target="../ctrlProps/ctrlProp10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1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2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3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4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5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9.xml"/><Relationship Id="rId4" Type="http://schemas.openxmlformats.org/officeDocument/2006/relationships/ctrlProp" Target="../ctrlProps/ctrlProp1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C70"/>
  <sheetViews>
    <sheetView zoomScale="125" zoomScaleNormal="125" zoomScalePageLayoutView="125" workbookViewId="0">
      <pane xSplit="7" ySplit="15" topLeftCell="H16" activePane="bottomRight" state="frozen"/>
      <selection pane="topRight" activeCell="H1" sqref="H1"/>
      <selection pane="bottomLeft" activeCell="A12" sqref="A12"/>
      <selection pane="bottomRight" activeCell="AC6" sqref="AC6"/>
    </sheetView>
  </sheetViews>
  <sheetFormatPr defaultColWidth="8.88671875" defaultRowHeight="13.2" outlineLevelCol="1"/>
  <cols>
    <col min="1" max="1" width="14.88671875" customWidth="1"/>
    <col min="4" max="19" width="5.33203125" hidden="1" customWidth="1" outlineLevel="1"/>
    <col min="20" max="20" width="8.88671875" hidden="1" customWidth="1" outlineLevel="1"/>
    <col min="21" max="21" width="8.88671875" collapsed="1"/>
    <col min="24" max="24" width="13.6640625" customWidth="1"/>
  </cols>
  <sheetData>
    <row r="1" spans="1:29">
      <c r="A1" t="s">
        <v>0</v>
      </c>
      <c r="B1" s="1">
        <v>91</v>
      </c>
      <c r="C1" s="1">
        <v>14</v>
      </c>
      <c r="D1" s="1" t="s">
        <v>92</v>
      </c>
    </row>
    <row r="2" spans="1:29">
      <c r="A2" s="1" t="s">
        <v>1</v>
      </c>
      <c r="B2" t="s">
        <v>2</v>
      </c>
      <c r="D2" s="1" t="s">
        <v>121</v>
      </c>
      <c r="E2" s="1" t="s">
        <v>122</v>
      </c>
      <c r="F2" s="1" t="s">
        <v>123</v>
      </c>
      <c r="G2" s="1" t="s">
        <v>124</v>
      </c>
      <c r="H2" s="1" t="s">
        <v>125</v>
      </c>
      <c r="I2" s="1" t="s">
        <v>126</v>
      </c>
      <c r="J2" s="1" t="s">
        <v>127</v>
      </c>
      <c r="K2" s="1" t="s">
        <v>128</v>
      </c>
      <c r="L2" s="1" t="s">
        <v>129</v>
      </c>
      <c r="M2" s="1" t="s">
        <v>130</v>
      </c>
      <c r="N2" s="1" t="s">
        <v>132</v>
      </c>
      <c r="O2" s="1" t="s">
        <v>131</v>
      </c>
      <c r="P2" s="1" t="s">
        <v>133</v>
      </c>
      <c r="Q2" s="1"/>
      <c r="R2" s="1"/>
      <c r="S2" s="1"/>
      <c r="T2" s="1"/>
      <c r="U2" s="1" t="s">
        <v>78</v>
      </c>
      <c r="V2" s="1" t="s">
        <v>79</v>
      </c>
      <c r="X2" s="1"/>
      <c r="Y2" s="1"/>
      <c r="Z2" s="1"/>
      <c r="AA2" s="1"/>
      <c r="AB2" s="1"/>
      <c r="AC2" s="1"/>
    </row>
    <row r="3" spans="1:29">
      <c r="X3" s="4"/>
      <c r="AB3" s="6"/>
      <c r="AC3" s="7"/>
    </row>
    <row r="4" spans="1:29">
      <c r="Y4" s="4" t="s">
        <v>78</v>
      </c>
      <c r="Z4" s="4" t="s">
        <v>78</v>
      </c>
      <c r="AC4" s="7"/>
    </row>
    <row r="5" spans="1:29">
      <c r="X5" s="38" t="s">
        <v>96</v>
      </c>
      <c r="Y5" s="4" t="s">
        <v>97</v>
      </c>
      <c r="Z5" s="4" t="s">
        <v>98</v>
      </c>
      <c r="AA5" s="4" t="s">
        <v>99</v>
      </c>
      <c r="AB5" s="4" t="s">
        <v>100</v>
      </c>
      <c r="AC5" s="7"/>
    </row>
    <row r="6" spans="1:29">
      <c r="A6" s="2" t="s">
        <v>3</v>
      </c>
      <c r="D6">
        <f>'[1]Cumulative Stats'!D6</f>
        <v>235</v>
      </c>
      <c r="E6">
        <f>'[2]Cumulative Stats'!D6</f>
        <v>201</v>
      </c>
      <c r="F6">
        <f>'[3]Cumulative Stats'!D6</f>
        <v>265</v>
      </c>
      <c r="G6">
        <f>'[4]Cumulative Stats'!D6</f>
        <v>245</v>
      </c>
      <c r="H6">
        <f>'[5]Cumulative Stats'!D6</f>
        <v>232</v>
      </c>
      <c r="I6">
        <f>'[6]Cumulative Stats'!D6</f>
        <v>278</v>
      </c>
      <c r="J6">
        <f>'[7]Cumulative Stats'!D6</f>
        <v>224</v>
      </c>
      <c r="K6">
        <f>'[8]Cumulative Stats'!D6</f>
        <v>211</v>
      </c>
      <c r="L6">
        <f>'[9]Cumulative Stats'!D6</f>
        <v>279</v>
      </c>
      <c r="M6">
        <f>'[10]Cumulative Stats'!D6</f>
        <v>196</v>
      </c>
      <c r="N6">
        <f>'[11]Cumulative Stats'!D6</f>
        <v>280</v>
      </c>
      <c r="O6">
        <f>'[12]Cumulative Stats'!D6</f>
        <v>263</v>
      </c>
      <c r="P6">
        <f>'[13]Cumulative Stats'!D6</f>
        <v>265</v>
      </c>
      <c r="T6">
        <f>SUM(D6:S6)</f>
        <v>3174</v>
      </c>
      <c r="U6" s="6">
        <f>T6/$B$1</f>
        <v>34.879120879120876</v>
      </c>
      <c r="V6" s="6">
        <f>2874/91</f>
        <v>31.582417582417584</v>
      </c>
      <c r="W6" s="8" t="s">
        <v>131</v>
      </c>
      <c r="X6" s="38" t="s">
        <v>143</v>
      </c>
      <c r="Y6" s="39">
        <f>HLOOKUP(W6,$D$2:$S$70,11)</f>
        <v>2317</v>
      </c>
      <c r="Z6" s="39">
        <f>HLOOKUP(W6,$D$2:$S$70,20)</f>
        <v>2573</v>
      </c>
      <c r="AA6" s="39">
        <f>+Z6+Y6</f>
        <v>4890</v>
      </c>
      <c r="AB6" s="6">
        <f>+AA6/$C$1</f>
        <v>349.28571428571428</v>
      </c>
      <c r="AC6" s="7"/>
    </row>
    <row r="7" spans="1:29">
      <c r="A7" s="2" t="s">
        <v>82</v>
      </c>
      <c r="D7">
        <f>'[1]Cumulative Stats'!D7</f>
        <v>106</v>
      </c>
      <c r="E7">
        <f>'[2]Cumulative Stats'!D7</f>
        <v>67</v>
      </c>
      <c r="F7">
        <f>'[3]Cumulative Stats'!D7</f>
        <v>145</v>
      </c>
      <c r="G7">
        <f>'[4]Cumulative Stats'!D7</f>
        <v>131</v>
      </c>
      <c r="H7">
        <f>'[5]Cumulative Stats'!D7</f>
        <v>101</v>
      </c>
      <c r="I7">
        <f>'[6]Cumulative Stats'!D7</f>
        <v>124</v>
      </c>
      <c r="J7">
        <f>'[7]Cumulative Stats'!D7</f>
        <v>108</v>
      </c>
      <c r="K7">
        <f>'[8]Cumulative Stats'!D7</f>
        <v>58</v>
      </c>
      <c r="L7">
        <f>'[9]Cumulative Stats'!D7</f>
        <v>114</v>
      </c>
      <c r="M7">
        <f>'[10]Cumulative Stats'!D7</f>
        <v>68</v>
      </c>
      <c r="N7">
        <f>'[11]Cumulative Stats'!D7</f>
        <v>122</v>
      </c>
      <c r="O7">
        <f>'[12]Cumulative Stats'!D7</f>
        <v>136</v>
      </c>
      <c r="P7">
        <f>'[13]Cumulative Stats'!D7</f>
        <v>138</v>
      </c>
      <c r="T7">
        <f>SUM(D7:S7)</f>
        <v>1418</v>
      </c>
      <c r="U7" s="6">
        <f>T7/$B$1</f>
        <v>15.582417582417582</v>
      </c>
      <c r="V7" s="6">
        <f>1171/91</f>
        <v>12.868131868131869</v>
      </c>
      <c r="W7" s="8" t="s">
        <v>129</v>
      </c>
      <c r="X7" s="38" t="s">
        <v>101</v>
      </c>
      <c r="Y7" s="39">
        <f>HLOOKUP(W7,$D$2:$S$70,11)</f>
        <v>1907</v>
      </c>
      <c r="Z7" s="39">
        <f>HLOOKUP(W7,$D$2:$S$70,20)</f>
        <v>2964</v>
      </c>
      <c r="AA7" s="39">
        <f>+Z7+Y7</f>
        <v>4871</v>
      </c>
      <c r="AB7" s="6">
        <f>+AA7/$C$1</f>
        <v>347.92857142857144</v>
      </c>
      <c r="AC7" s="7"/>
    </row>
    <row r="8" spans="1:29">
      <c r="A8" s="2" t="s">
        <v>83</v>
      </c>
      <c r="D8">
        <f>'[1]Cumulative Stats'!D8</f>
        <v>101</v>
      </c>
      <c r="E8">
        <f>'[2]Cumulative Stats'!D8</f>
        <v>98</v>
      </c>
      <c r="F8">
        <f>'[3]Cumulative Stats'!D8</f>
        <v>96</v>
      </c>
      <c r="G8">
        <f>'[4]Cumulative Stats'!D8</f>
        <v>86</v>
      </c>
      <c r="H8">
        <f>'[5]Cumulative Stats'!D8</f>
        <v>112</v>
      </c>
      <c r="I8">
        <f>'[6]Cumulative Stats'!D8</f>
        <v>131</v>
      </c>
      <c r="J8">
        <f>'[7]Cumulative Stats'!D8</f>
        <v>99</v>
      </c>
      <c r="K8">
        <f>'[8]Cumulative Stats'!D8</f>
        <v>123</v>
      </c>
      <c r="L8">
        <f>'[9]Cumulative Stats'!D8</f>
        <v>143</v>
      </c>
      <c r="M8">
        <f>'[10]Cumulative Stats'!D8</f>
        <v>106</v>
      </c>
      <c r="N8">
        <f>'[11]Cumulative Stats'!D8</f>
        <v>129</v>
      </c>
      <c r="O8">
        <f>'[12]Cumulative Stats'!D8</f>
        <v>107</v>
      </c>
      <c r="P8">
        <f>'[13]Cumulative Stats'!D8</f>
        <v>103</v>
      </c>
      <c r="T8">
        <f>SUM(D8:S8)</f>
        <v>1434</v>
      </c>
      <c r="U8" s="6">
        <f>T8/$B$1</f>
        <v>15.758241758241759</v>
      </c>
      <c r="V8" s="6">
        <f>1474/91</f>
        <v>16.197802197802197</v>
      </c>
      <c r="W8" s="8" t="s">
        <v>132</v>
      </c>
      <c r="X8" s="38" t="s">
        <v>144</v>
      </c>
      <c r="Y8" s="39">
        <f>HLOOKUP(W8,$D$2:$S$70,11)</f>
        <v>1796</v>
      </c>
      <c r="Z8" s="39">
        <f>HLOOKUP(W8,$D$2:$S$70,20)</f>
        <v>2971</v>
      </c>
      <c r="AA8" s="39">
        <f>+Z8+Y8</f>
        <v>4767</v>
      </c>
      <c r="AB8" s="6">
        <f>+AA8/$C$1</f>
        <v>340.5</v>
      </c>
      <c r="AC8" s="7"/>
    </row>
    <row r="9" spans="1:29">
      <c r="A9" s="2" t="s">
        <v>84</v>
      </c>
      <c r="D9">
        <f>'[1]Cumulative Stats'!D9</f>
        <v>28</v>
      </c>
      <c r="E9">
        <f>'[2]Cumulative Stats'!D9</f>
        <v>36</v>
      </c>
      <c r="F9">
        <f>'[3]Cumulative Stats'!D9</f>
        <v>24</v>
      </c>
      <c r="G9">
        <f>'[4]Cumulative Stats'!D9</f>
        <v>28</v>
      </c>
      <c r="H9">
        <f>'[5]Cumulative Stats'!D9</f>
        <v>19</v>
      </c>
      <c r="I9">
        <f>'[6]Cumulative Stats'!D9</f>
        <v>23</v>
      </c>
      <c r="J9">
        <f>'[7]Cumulative Stats'!D9</f>
        <v>17</v>
      </c>
      <c r="K9">
        <f>'[8]Cumulative Stats'!D9</f>
        <v>30</v>
      </c>
      <c r="L9">
        <f>'[9]Cumulative Stats'!D9</f>
        <v>22</v>
      </c>
      <c r="M9">
        <f>'[10]Cumulative Stats'!D9</f>
        <v>22</v>
      </c>
      <c r="N9">
        <f>'[11]Cumulative Stats'!D9</f>
        <v>29</v>
      </c>
      <c r="O9">
        <f>'[12]Cumulative Stats'!D9</f>
        <v>20</v>
      </c>
      <c r="P9">
        <f>'[13]Cumulative Stats'!D9</f>
        <v>24</v>
      </c>
      <c r="T9">
        <f>SUM(D9:S9)</f>
        <v>322</v>
      </c>
      <c r="U9" s="6">
        <f>T9/$B$1</f>
        <v>3.5384615384615383</v>
      </c>
      <c r="V9" s="6">
        <f>229/91</f>
        <v>2.5164835164835164</v>
      </c>
      <c r="W9" s="8" t="s">
        <v>126</v>
      </c>
      <c r="X9" s="38" t="s">
        <v>139</v>
      </c>
      <c r="Y9" s="39">
        <f>HLOOKUP(W9,$D$2:$S$70,11)</f>
        <v>2034</v>
      </c>
      <c r="Z9" s="39">
        <f>HLOOKUP(W9,$D$2:$S$70,20)</f>
        <v>2661</v>
      </c>
      <c r="AA9" s="39">
        <f>+Z9+Y9</f>
        <v>4695</v>
      </c>
      <c r="AB9" s="6">
        <f>+AA9/$C$1</f>
        <v>335.35714285714283</v>
      </c>
      <c r="AC9" s="7"/>
    </row>
    <row r="10" spans="1:29">
      <c r="D10">
        <f>'[1]Cumulative Stats'!D10</f>
        <v>0</v>
      </c>
      <c r="E10">
        <f>'[2]Cumulative Stats'!D10</f>
        <v>0</v>
      </c>
      <c r="F10">
        <f>'[3]Cumulative Stats'!D10</f>
        <v>0</v>
      </c>
      <c r="G10">
        <f>'[4]Cumulative Stats'!D10</f>
        <v>0</v>
      </c>
      <c r="H10">
        <f>'[5]Cumulative Stats'!D10</f>
        <v>0</v>
      </c>
      <c r="I10">
        <f>'[6]Cumulative Stats'!D10</f>
        <v>0</v>
      </c>
      <c r="J10">
        <f>'[7]Cumulative Stats'!D10</f>
        <v>0</v>
      </c>
      <c r="K10">
        <f>'[8]Cumulative Stats'!D10</f>
        <v>0</v>
      </c>
      <c r="L10">
        <f>'[9]Cumulative Stats'!D10</f>
        <v>0</v>
      </c>
      <c r="M10">
        <f>'[10]Cumulative Stats'!D10</f>
        <v>0</v>
      </c>
      <c r="N10">
        <f>'[11]Cumulative Stats'!D10</f>
        <v>0</v>
      </c>
      <c r="O10">
        <f>'[12]Cumulative Stats'!D10</f>
        <v>0</v>
      </c>
      <c r="P10">
        <f>'[13]Cumulative Stats'!D10</f>
        <v>0</v>
      </c>
      <c r="W10" s="8" t="s">
        <v>123</v>
      </c>
      <c r="X10" s="38" t="s">
        <v>136</v>
      </c>
      <c r="Y10" s="39">
        <f>HLOOKUP(W10,$D$2:$S$70,11)</f>
        <v>2321</v>
      </c>
      <c r="Z10" s="39">
        <f>HLOOKUP(W10,$D$2:$S$70,20)</f>
        <v>2327</v>
      </c>
      <c r="AA10" s="39">
        <f>+Z10+Y10</f>
        <v>4648</v>
      </c>
      <c r="AB10" s="6">
        <f>+AA10/$C$1</f>
        <v>332</v>
      </c>
      <c r="AC10" s="7"/>
    </row>
    <row r="11" spans="1:29">
      <c r="A11" t="s">
        <v>4</v>
      </c>
      <c r="D11">
        <f>'[1]Cumulative Stats'!D11</f>
        <v>423</v>
      </c>
      <c r="E11">
        <f>'[2]Cumulative Stats'!D11</f>
        <v>355</v>
      </c>
      <c r="F11">
        <f>'[3]Cumulative Stats'!D11</f>
        <v>492</v>
      </c>
      <c r="G11">
        <f>'[4]Cumulative Stats'!D11</f>
        <v>488</v>
      </c>
      <c r="H11">
        <f>'[5]Cumulative Stats'!D11</f>
        <v>449</v>
      </c>
      <c r="I11">
        <f>'[6]Cumulative Stats'!D11</f>
        <v>446</v>
      </c>
      <c r="J11">
        <f>'[7]Cumulative Stats'!D11</f>
        <v>492</v>
      </c>
      <c r="K11">
        <f>'[8]Cumulative Stats'!D11</f>
        <v>355</v>
      </c>
      <c r="L11">
        <f>'[9]Cumulative Stats'!D11</f>
        <v>445</v>
      </c>
      <c r="M11">
        <f>'[10]Cumulative Stats'!D11</f>
        <v>413</v>
      </c>
      <c r="N11">
        <f>'[11]Cumulative Stats'!D11</f>
        <v>454</v>
      </c>
      <c r="O11">
        <f>'[12]Cumulative Stats'!D11</f>
        <v>415</v>
      </c>
      <c r="P11">
        <f>'[13]Cumulative Stats'!D11</f>
        <v>435</v>
      </c>
      <c r="T11">
        <f>SUM(D11:S11)</f>
        <v>5662</v>
      </c>
      <c r="U11" s="6">
        <f>T11/$B$1</f>
        <v>62.219780219780219</v>
      </c>
      <c r="V11" s="6">
        <f>5841/91</f>
        <v>64.186813186813183</v>
      </c>
      <c r="W11" s="8" t="s">
        <v>133</v>
      </c>
      <c r="X11" s="38" t="s">
        <v>145</v>
      </c>
      <c r="Y11" s="39">
        <f>HLOOKUP(W11,$D$2:$S$70,11)</f>
        <v>2300</v>
      </c>
      <c r="Z11" s="39">
        <f>HLOOKUP(W11,$D$2:$S$70,20)</f>
        <v>2283</v>
      </c>
      <c r="AA11" s="39">
        <f>+Z11+Y11</f>
        <v>4583</v>
      </c>
      <c r="AB11" s="6">
        <f>+AA11/$C$1</f>
        <v>327.35714285714283</v>
      </c>
      <c r="AC11" s="7"/>
    </row>
    <row r="12" spans="1:29">
      <c r="A12" t="s">
        <v>5</v>
      </c>
      <c r="D12">
        <f>'[1]Cumulative Stats'!D12</f>
        <v>1771</v>
      </c>
      <c r="E12">
        <f>'[2]Cumulative Stats'!D12</f>
        <v>1145</v>
      </c>
      <c r="F12">
        <f>'[3]Cumulative Stats'!D12</f>
        <v>2321</v>
      </c>
      <c r="G12">
        <f>'[4]Cumulative Stats'!D12</f>
        <v>2369</v>
      </c>
      <c r="H12">
        <f>'[5]Cumulative Stats'!D12</f>
        <v>1581</v>
      </c>
      <c r="I12">
        <f>'[6]Cumulative Stats'!D12</f>
        <v>2034</v>
      </c>
      <c r="J12">
        <f>'[7]Cumulative Stats'!D12</f>
        <v>1764</v>
      </c>
      <c r="K12">
        <f>'[8]Cumulative Stats'!D12</f>
        <v>913</v>
      </c>
      <c r="L12">
        <f>'[9]Cumulative Stats'!D12</f>
        <v>1907</v>
      </c>
      <c r="M12">
        <f>'[10]Cumulative Stats'!D12</f>
        <v>1322</v>
      </c>
      <c r="N12">
        <f>'[11]Cumulative Stats'!D12</f>
        <v>1796</v>
      </c>
      <c r="O12">
        <f>'[12]Cumulative Stats'!D12</f>
        <v>2317</v>
      </c>
      <c r="P12">
        <f>'[13]Cumulative Stats'!D12</f>
        <v>2300</v>
      </c>
      <c r="T12">
        <f>SUM(D12:S12)</f>
        <v>23540</v>
      </c>
      <c r="U12" s="6">
        <f>T12/$B$1</f>
        <v>258.68131868131866</v>
      </c>
      <c r="V12" s="6">
        <f>22263/91</f>
        <v>244.64835164835165</v>
      </c>
      <c r="W12" s="8" t="s">
        <v>124</v>
      </c>
      <c r="X12" s="38" t="s">
        <v>137</v>
      </c>
      <c r="Y12" s="39">
        <f>HLOOKUP(W12,$D$2:$S$70,11)</f>
        <v>2369</v>
      </c>
      <c r="Z12" s="39">
        <f>HLOOKUP(W12,$D$2:$S$70,20)</f>
        <v>1772</v>
      </c>
      <c r="AA12" s="39">
        <f>+Z12+Y12</f>
        <v>4141</v>
      </c>
      <c r="AB12" s="6">
        <f>+AA12/$C$1</f>
        <v>295.78571428571428</v>
      </c>
      <c r="AC12" s="7"/>
    </row>
    <row r="13" spans="1:29">
      <c r="A13" s="2" t="s">
        <v>6</v>
      </c>
      <c r="D13">
        <f>'[1]Cumulative Stats'!D13</f>
        <v>4.1867612293144205</v>
      </c>
      <c r="E13">
        <f>'[2]Cumulative Stats'!D13</f>
        <v>3.2253521126760565</v>
      </c>
      <c r="F13">
        <f>'[3]Cumulative Stats'!D13</f>
        <v>4.7174796747967482</v>
      </c>
      <c r="G13">
        <f>'[4]Cumulative Stats'!D13</f>
        <v>4.8545081967213113</v>
      </c>
      <c r="H13">
        <f>'[5]Cumulative Stats'!D13</f>
        <v>3.5211581291759466</v>
      </c>
      <c r="I13">
        <f>'[6]Cumulative Stats'!D13</f>
        <v>4.5605381165919283</v>
      </c>
      <c r="J13">
        <f>'[7]Cumulative Stats'!D13</f>
        <v>3.5853658536585367</v>
      </c>
      <c r="K13">
        <f>'[8]Cumulative Stats'!D13</f>
        <v>2.5718309859154931</v>
      </c>
      <c r="L13">
        <f>'[9]Cumulative Stats'!D13</f>
        <v>4.2853932584269661</v>
      </c>
      <c r="M13">
        <f>'[10]Cumulative Stats'!D13</f>
        <v>3.2009685230024214</v>
      </c>
      <c r="N13">
        <f>'[11]Cumulative Stats'!D13</f>
        <v>3.9559471365638768</v>
      </c>
      <c r="O13">
        <f>'[12]Cumulative Stats'!D13</f>
        <v>5.5831325301204817</v>
      </c>
      <c r="P13">
        <f>'[13]Cumulative Stats'!D13</f>
        <v>5.2873563218390807</v>
      </c>
      <c r="U13" s="6">
        <f>U12/U11</f>
        <v>4.1575415047686324</v>
      </c>
      <c r="V13" s="6">
        <f>V12/V11</f>
        <v>3.8115048793014896</v>
      </c>
      <c r="W13" s="8" t="s">
        <v>127</v>
      </c>
      <c r="X13" s="38" t="s">
        <v>140</v>
      </c>
      <c r="Y13" s="39">
        <f>HLOOKUP(W13,$D$2:$S$70,11)</f>
        <v>1764</v>
      </c>
      <c r="Z13" s="39">
        <f>HLOOKUP(W13,$D$2:$S$70,20)</f>
        <v>2110</v>
      </c>
      <c r="AA13" s="39">
        <f>+Z13+Y13</f>
        <v>3874</v>
      </c>
      <c r="AB13" s="6">
        <f>+AA13/$C$1</f>
        <v>276.71428571428572</v>
      </c>
      <c r="AC13" s="7"/>
    </row>
    <row r="14" spans="1:29">
      <c r="D14">
        <f>'[1]Cumulative Stats'!D14</f>
        <v>0</v>
      </c>
      <c r="E14">
        <f>'[2]Cumulative Stats'!D14</f>
        <v>0</v>
      </c>
      <c r="F14">
        <f>'[3]Cumulative Stats'!D14</f>
        <v>0</v>
      </c>
      <c r="G14">
        <f>'[4]Cumulative Stats'!D14</f>
        <v>0</v>
      </c>
      <c r="H14">
        <f>'[5]Cumulative Stats'!D14</f>
        <v>0</v>
      </c>
      <c r="I14">
        <f>'[6]Cumulative Stats'!D14</f>
        <v>0</v>
      </c>
      <c r="J14">
        <f>'[7]Cumulative Stats'!D14</f>
        <v>0</v>
      </c>
      <c r="K14">
        <f>'[8]Cumulative Stats'!D14</f>
        <v>0</v>
      </c>
      <c r="L14">
        <f>'[9]Cumulative Stats'!D14</f>
        <v>0</v>
      </c>
      <c r="M14">
        <f>'[10]Cumulative Stats'!D14</f>
        <v>0</v>
      </c>
      <c r="N14">
        <f>'[11]Cumulative Stats'!D14</f>
        <v>0</v>
      </c>
      <c r="O14">
        <f>'[12]Cumulative Stats'!D14</f>
        <v>0</v>
      </c>
      <c r="P14">
        <f>'[13]Cumulative Stats'!D14</f>
        <v>0</v>
      </c>
      <c r="W14" s="8" t="s">
        <v>121</v>
      </c>
      <c r="X14" s="38" t="s">
        <v>134</v>
      </c>
      <c r="Y14" s="39">
        <f>HLOOKUP(W14,$D$2:$S$70,11)</f>
        <v>1771</v>
      </c>
      <c r="Z14" s="39">
        <f>HLOOKUP(W14,$D$2:$S$70,20)</f>
        <v>2059</v>
      </c>
      <c r="AA14" s="39">
        <f>+Z14+Y14</f>
        <v>3830</v>
      </c>
      <c r="AB14" s="6">
        <f>+AA14/$C$1</f>
        <v>273.57142857142856</v>
      </c>
      <c r="AC14" s="7"/>
    </row>
    <row r="15" spans="1:29">
      <c r="A15" t="s">
        <v>7</v>
      </c>
      <c r="D15">
        <f>'[1]Cumulative Stats'!D15</f>
        <v>358</v>
      </c>
      <c r="E15">
        <f>'[2]Cumulative Stats'!D15</f>
        <v>407</v>
      </c>
      <c r="F15">
        <f>'[3]Cumulative Stats'!D15</f>
        <v>315</v>
      </c>
      <c r="G15">
        <f>'[4]Cumulative Stats'!D15</f>
        <v>301</v>
      </c>
      <c r="H15">
        <f>'[5]Cumulative Stats'!D15</f>
        <v>362</v>
      </c>
      <c r="I15">
        <f>'[6]Cumulative Stats'!D15</f>
        <v>425</v>
      </c>
      <c r="J15">
        <f>'[7]Cumulative Stats'!D15</f>
        <v>338</v>
      </c>
      <c r="K15">
        <f>'[8]Cumulative Stats'!D15</f>
        <v>410</v>
      </c>
      <c r="L15">
        <f>'[9]Cumulative Stats'!D15</f>
        <v>367</v>
      </c>
      <c r="M15">
        <f>'[10]Cumulative Stats'!D15</f>
        <v>390</v>
      </c>
      <c r="N15">
        <f>'[11]Cumulative Stats'!D15</f>
        <v>404</v>
      </c>
      <c r="O15">
        <f>'[12]Cumulative Stats'!D15</f>
        <v>373</v>
      </c>
      <c r="P15">
        <f>'[13]Cumulative Stats'!D15</f>
        <v>377</v>
      </c>
      <c r="T15">
        <f>SUM(D15:S15)</f>
        <v>4827</v>
      </c>
      <c r="U15" s="6">
        <f>T15/$B$1</f>
        <v>53.043956043956044</v>
      </c>
      <c r="V15" s="6">
        <f>4819/91</f>
        <v>52.956043956043956</v>
      </c>
      <c r="W15" s="8" t="s">
        <v>128</v>
      </c>
      <c r="X15" s="38" t="s">
        <v>141</v>
      </c>
      <c r="Y15" s="39">
        <f>HLOOKUP(W15,$D$2:$S$70,11)</f>
        <v>913</v>
      </c>
      <c r="Z15" s="39">
        <f>HLOOKUP(W15,$D$2:$S$70,20)</f>
        <v>2903</v>
      </c>
      <c r="AA15" s="39">
        <f>+Z15+Y15</f>
        <v>3816</v>
      </c>
      <c r="AB15" s="6">
        <f>+AA15/$C$1</f>
        <v>272.57142857142856</v>
      </c>
      <c r="AC15" s="7"/>
    </row>
    <row r="16" spans="1:29">
      <c r="A16" t="s">
        <v>8</v>
      </c>
      <c r="D16">
        <f>'[1]Cumulative Stats'!D16</f>
        <v>200</v>
      </c>
      <c r="E16">
        <f>'[2]Cumulative Stats'!D16</f>
        <v>195</v>
      </c>
      <c r="F16">
        <f>'[3]Cumulative Stats'!D16</f>
        <v>166</v>
      </c>
      <c r="G16">
        <f>'[4]Cumulative Stats'!D16</f>
        <v>167</v>
      </c>
      <c r="H16">
        <f>'[5]Cumulative Stats'!D16</f>
        <v>183</v>
      </c>
      <c r="I16">
        <f>'[6]Cumulative Stats'!D16</f>
        <v>246</v>
      </c>
      <c r="J16">
        <f>'[7]Cumulative Stats'!D16</f>
        <v>161</v>
      </c>
      <c r="K16">
        <f>'[8]Cumulative Stats'!D16</f>
        <v>221</v>
      </c>
      <c r="L16">
        <f>'[9]Cumulative Stats'!D16</f>
        <v>244</v>
      </c>
      <c r="M16">
        <f>'[10]Cumulative Stats'!D16</f>
        <v>196</v>
      </c>
      <c r="N16">
        <f>'[11]Cumulative Stats'!D16</f>
        <v>236</v>
      </c>
      <c r="O16">
        <f>'[12]Cumulative Stats'!D16</f>
        <v>171</v>
      </c>
      <c r="P16">
        <f>'[13]Cumulative Stats'!D16</f>
        <v>212</v>
      </c>
      <c r="T16">
        <f>SUM(D16:S16)</f>
        <v>2598</v>
      </c>
      <c r="U16" s="6">
        <f>T16/$B$1</f>
        <v>28.549450549450551</v>
      </c>
      <c r="V16" s="6">
        <f>2559/91</f>
        <v>28.12087912087912</v>
      </c>
      <c r="W16" s="8" t="s">
        <v>125</v>
      </c>
      <c r="X16" s="38" t="s">
        <v>138</v>
      </c>
      <c r="Y16" s="39">
        <f>HLOOKUP(W16,$D$2:$S$70,11)</f>
        <v>1581</v>
      </c>
      <c r="Z16" s="39">
        <f>HLOOKUP(W16,$D$2:$S$70,20)</f>
        <v>2188</v>
      </c>
      <c r="AA16" s="39">
        <f>+Z16+Y16</f>
        <v>3769</v>
      </c>
      <c r="AB16" s="6">
        <f>+AA16/$C$1</f>
        <v>269.21428571428572</v>
      </c>
      <c r="AC16" s="7"/>
    </row>
    <row r="17" spans="1:29">
      <c r="A17" t="s">
        <v>9</v>
      </c>
      <c r="D17">
        <f>'[1]Cumulative Stats'!D17</f>
        <v>55.865921787709496</v>
      </c>
      <c r="E17">
        <f>'[2]Cumulative Stats'!D17</f>
        <v>47.911547911547913</v>
      </c>
      <c r="F17">
        <f>'[3]Cumulative Stats'!D17</f>
        <v>52.698412698412703</v>
      </c>
      <c r="G17">
        <f>'[4]Cumulative Stats'!D17</f>
        <v>55.481727574750828</v>
      </c>
      <c r="H17">
        <f>'[5]Cumulative Stats'!D17</f>
        <v>50.552486187845304</v>
      </c>
      <c r="I17">
        <f>'[6]Cumulative Stats'!D17</f>
        <v>57.882352941176471</v>
      </c>
      <c r="J17">
        <f>'[7]Cumulative Stats'!D17</f>
        <v>47.633136094674555</v>
      </c>
      <c r="K17">
        <f>'[8]Cumulative Stats'!D17</f>
        <v>53.902439024390247</v>
      </c>
      <c r="L17">
        <f>'[9]Cumulative Stats'!D17</f>
        <v>66.485013623978205</v>
      </c>
      <c r="M17">
        <f>'[10]Cumulative Stats'!D17</f>
        <v>50.256410256410255</v>
      </c>
      <c r="N17">
        <f>'[11]Cumulative Stats'!D17</f>
        <v>58.415841584158414</v>
      </c>
      <c r="O17">
        <f>'[12]Cumulative Stats'!D17</f>
        <v>45.844504021447719</v>
      </c>
      <c r="P17">
        <f>'[13]Cumulative Stats'!D17</f>
        <v>56.233421750663126</v>
      </c>
      <c r="U17" s="6">
        <f>U16/U15*100</f>
        <v>53.82224984462399</v>
      </c>
      <c r="V17" s="6">
        <f>V16/V15*100</f>
        <v>53.102303382444497</v>
      </c>
      <c r="W17" s="8" t="s">
        <v>122</v>
      </c>
      <c r="X17" s="38" t="s">
        <v>135</v>
      </c>
      <c r="Y17" s="39">
        <f>HLOOKUP(W17,$D$2:$S$70,11)</f>
        <v>1145</v>
      </c>
      <c r="Z17" s="39">
        <f>HLOOKUP(W17,$D$2:$S$70,20)</f>
        <v>2571</v>
      </c>
      <c r="AA17" s="39">
        <f>+Z17+Y17</f>
        <v>3716</v>
      </c>
      <c r="AB17" s="6">
        <f>+AA17/$C$1</f>
        <v>265.42857142857144</v>
      </c>
      <c r="AC17" s="7"/>
    </row>
    <row r="18" spans="1:29">
      <c r="A18" t="s">
        <v>10</v>
      </c>
      <c r="D18">
        <f>'[1]Cumulative Stats'!D18</f>
        <v>2466</v>
      </c>
      <c r="E18">
        <f>'[2]Cumulative Stats'!D18</f>
        <v>2785</v>
      </c>
      <c r="F18">
        <f>'[3]Cumulative Stats'!D18</f>
        <v>2617</v>
      </c>
      <c r="G18">
        <f>'[4]Cumulative Stats'!D18</f>
        <v>2069</v>
      </c>
      <c r="H18">
        <f>'[5]Cumulative Stats'!D18</f>
        <v>2501</v>
      </c>
      <c r="I18">
        <f>'[6]Cumulative Stats'!D18</f>
        <v>2822</v>
      </c>
      <c r="J18">
        <f>'[7]Cumulative Stats'!D18</f>
        <v>2348</v>
      </c>
      <c r="K18">
        <f>'[8]Cumulative Stats'!D18</f>
        <v>3121</v>
      </c>
      <c r="L18">
        <f>'[9]Cumulative Stats'!D18</f>
        <v>3402</v>
      </c>
      <c r="M18">
        <f>'[10]Cumulative Stats'!D18</f>
        <v>2377</v>
      </c>
      <c r="N18">
        <f>'[11]Cumulative Stats'!D18</f>
        <v>3110</v>
      </c>
      <c r="O18">
        <f>'[12]Cumulative Stats'!D18</f>
        <v>2877</v>
      </c>
      <c r="P18">
        <f>'[13]Cumulative Stats'!D18</f>
        <v>2472</v>
      </c>
      <c r="T18">
        <f>SUM(D18:S18)</f>
        <v>34967</v>
      </c>
      <c r="U18" s="6">
        <f>T18/$B$1</f>
        <v>384.25274725274727</v>
      </c>
      <c r="V18" s="6">
        <f>32760/91</f>
        <v>360</v>
      </c>
      <c r="W18" s="8" t="s">
        <v>130</v>
      </c>
      <c r="X18" s="38" t="s">
        <v>142</v>
      </c>
      <c r="Y18" s="39">
        <f>HLOOKUP(W18,$D$2:$S$70,11)</f>
        <v>1322</v>
      </c>
      <c r="Z18" s="39">
        <f>HLOOKUP(W18,$D$2:$S$70,20)</f>
        <v>2158</v>
      </c>
      <c r="AA18" s="39">
        <f>+Z18+Y18</f>
        <v>3480</v>
      </c>
      <c r="AB18" s="6">
        <f>+AA18/$C$1</f>
        <v>248.57142857142858</v>
      </c>
      <c r="AC18" s="7"/>
    </row>
    <row r="19" spans="1:29">
      <c r="A19" t="s">
        <v>11</v>
      </c>
      <c r="D19">
        <f>'[1]Cumulative Stats'!D19</f>
        <v>50</v>
      </c>
      <c r="E19">
        <f>'[2]Cumulative Stats'!D19</f>
        <v>36</v>
      </c>
      <c r="F19">
        <f>'[3]Cumulative Stats'!D19</f>
        <v>40</v>
      </c>
      <c r="G19">
        <f>'[4]Cumulative Stats'!D19</f>
        <v>42</v>
      </c>
      <c r="H19">
        <f>'[5]Cumulative Stats'!D19</f>
        <v>41</v>
      </c>
      <c r="I19">
        <f>'[6]Cumulative Stats'!D19</f>
        <v>20</v>
      </c>
      <c r="J19">
        <f>'[7]Cumulative Stats'!D19</f>
        <v>33</v>
      </c>
      <c r="K19">
        <f>'[8]Cumulative Stats'!D19</f>
        <v>35</v>
      </c>
      <c r="L19">
        <f>'[9]Cumulative Stats'!D19</f>
        <v>59</v>
      </c>
      <c r="M19">
        <f>'[10]Cumulative Stats'!D19</f>
        <v>30</v>
      </c>
      <c r="N19">
        <f>'[11]Cumulative Stats'!D19</f>
        <v>17</v>
      </c>
      <c r="O19">
        <f>'[12]Cumulative Stats'!D19</f>
        <v>44</v>
      </c>
      <c r="P19">
        <f>'[13]Cumulative Stats'!D19</f>
        <v>26</v>
      </c>
      <c r="T19">
        <f>SUM(D19:S19)</f>
        <v>473</v>
      </c>
      <c r="U19" s="6">
        <f>T19/$B$1</f>
        <v>5.197802197802198</v>
      </c>
      <c r="V19" s="6">
        <f>407/91</f>
        <v>4.4725274725274726</v>
      </c>
      <c r="X19" s="38"/>
      <c r="Y19" s="39"/>
      <c r="Z19" s="39"/>
      <c r="AA19" s="39"/>
      <c r="AB19" s="6"/>
      <c r="AC19" s="7"/>
    </row>
    <row r="20" spans="1:29">
      <c r="A20" t="s">
        <v>12</v>
      </c>
      <c r="D20">
        <f>'[1]Cumulative Stats'!D20</f>
        <v>407</v>
      </c>
      <c r="E20">
        <f>'[2]Cumulative Stats'!D20</f>
        <v>214</v>
      </c>
      <c r="F20">
        <f>'[3]Cumulative Stats'!D20</f>
        <v>290</v>
      </c>
      <c r="G20">
        <f>'[4]Cumulative Stats'!D20</f>
        <v>297</v>
      </c>
      <c r="H20">
        <f>'[5]Cumulative Stats'!D20</f>
        <v>313</v>
      </c>
      <c r="I20">
        <f>'[6]Cumulative Stats'!D20</f>
        <v>161</v>
      </c>
      <c r="J20">
        <f>'[7]Cumulative Stats'!D20</f>
        <v>238</v>
      </c>
      <c r="K20">
        <f>'[8]Cumulative Stats'!D20</f>
        <v>218</v>
      </c>
      <c r="L20">
        <f>'[9]Cumulative Stats'!D20</f>
        <v>438</v>
      </c>
      <c r="M20">
        <f>'[10]Cumulative Stats'!D20</f>
        <v>219</v>
      </c>
      <c r="N20">
        <f>'[11]Cumulative Stats'!D20</f>
        <v>139</v>
      </c>
      <c r="O20">
        <f>'[12]Cumulative Stats'!D20</f>
        <v>304</v>
      </c>
      <c r="P20">
        <f>'[13]Cumulative Stats'!D20</f>
        <v>189</v>
      </c>
      <c r="T20">
        <f>SUM(D20:S20)</f>
        <v>3427</v>
      </c>
      <c r="U20" s="6">
        <f>T20/$B$1</f>
        <v>37.659340659340657</v>
      </c>
      <c r="V20" s="6">
        <f>3200/91</f>
        <v>35.164835164835168</v>
      </c>
      <c r="X20" s="38"/>
      <c r="Y20" s="39"/>
      <c r="Z20" s="39"/>
      <c r="AA20" s="39"/>
      <c r="AB20" s="6"/>
      <c r="AC20" s="7"/>
    </row>
    <row r="21" spans="1:29">
      <c r="A21" t="s">
        <v>13</v>
      </c>
      <c r="D21">
        <f>'[1]Cumulative Stats'!D21</f>
        <v>2059</v>
      </c>
      <c r="E21">
        <f>'[2]Cumulative Stats'!D21</f>
        <v>2571</v>
      </c>
      <c r="F21">
        <f>'[3]Cumulative Stats'!D21</f>
        <v>2327</v>
      </c>
      <c r="G21">
        <f>'[4]Cumulative Stats'!D21</f>
        <v>1772</v>
      </c>
      <c r="H21">
        <f>'[5]Cumulative Stats'!D21</f>
        <v>2188</v>
      </c>
      <c r="I21">
        <f>'[6]Cumulative Stats'!D21</f>
        <v>2661</v>
      </c>
      <c r="J21">
        <f>'[7]Cumulative Stats'!D21</f>
        <v>2110</v>
      </c>
      <c r="K21">
        <f>'[8]Cumulative Stats'!D21</f>
        <v>2903</v>
      </c>
      <c r="L21">
        <f>'[9]Cumulative Stats'!D21</f>
        <v>2964</v>
      </c>
      <c r="M21">
        <f>'[10]Cumulative Stats'!D21</f>
        <v>2158</v>
      </c>
      <c r="N21">
        <f>'[11]Cumulative Stats'!D21</f>
        <v>2971</v>
      </c>
      <c r="O21">
        <f>'[12]Cumulative Stats'!D21</f>
        <v>2573</v>
      </c>
      <c r="P21">
        <f>'[13]Cumulative Stats'!D21</f>
        <v>2283</v>
      </c>
      <c r="T21">
        <f>SUM(D21:S21)</f>
        <v>31540</v>
      </c>
      <c r="U21" s="6">
        <f>T21/$B$1</f>
        <v>346.5934065934066</v>
      </c>
      <c r="V21" s="6">
        <f>29560/91</f>
        <v>324.83516483516485</v>
      </c>
      <c r="X21" s="38"/>
      <c r="Y21" s="67"/>
      <c r="Z21" s="39"/>
      <c r="AA21" s="39"/>
      <c r="AB21" s="6"/>
      <c r="AC21" s="7"/>
    </row>
    <row r="22" spans="1:29">
      <c r="A22" t="s">
        <v>14</v>
      </c>
      <c r="D22">
        <f>'[1]Cumulative Stats'!D22</f>
        <v>5.0465686274509807</v>
      </c>
      <c r="E22">
        <f>'[2]Cumulative Stats'!D22</f>
        <v>5.8036117381489838</v>
      </c>
      <c r="F22">
        <f>'[3]Cumulative Stats'!D22</f>
        <v>6.5549295774647884</v>
      </c>
      <c r="G22">
        <f>'[4]Cumulative Stats'!D22</f>
        <v>5.166180758017493</v>
      </c>
      <c r="H22">
        <f>'[5]Cumulative Stats'!D22</f>
        <v>5.4292803970223327</v>
      </c>
      <c r="I22">
        <f>'[6]Cumulative Stats'!D22</f>
        <v>5.9797752808988767</v>
      </c>
      <c r="J22">
        <f>'[7]Cumulative Stats'!D22</f>
        <v>5.6873315363881405</v>
      </c>
      <c r="K22">
        <f>'[8]Cumulative Stats'!D22</f>
        <v>6.523595505617978</v>
      </c>
      <c r="L22">
        <f>'[9]Cumulative Stats'!D22</f>
        <v>6.957746478873239</v>
      </c>
      <c r="M22">
        <f>'[10]Cumulative Stats'!D22</f>
        <v>5.1380952380952385</v>
      </c>
      <c r="N22">
        <f>'[11]Cumulative Stats'!D22</f>
        <v>7.0570071258907365</v>
      </c>
      <c r="O22">
        <f>'[12]Cumulative Stats'!D22</f>
        <v>6.1702637889688248</v>
      </c>
      <c r="P22">
        <f>'[13]Cumulative Stats'!D22</f>
        <v>5.6650124069478904</v>
      </c>
      <c r="U22" s="6">
        <f>U21/(U15+U19)</f>
        <v>5.9509433962264149</v>
      </c>
      <c r="V22" s="6">
        <v>5.6</v>
      </c>
    </row>
    <row r="23" spans="1:29">
      <c r="A23" t="s">
        <v>15</v>
      </c>
      <c r="D23">
        <f>'[1]Cumulative Stats'!D23</f>
        <v>12.33</v>
      </c>
      <c r="E23">
        <f>'[2]Cumulative Stats'!D23</f>
        <v>14.282051282051283</v>
      </c>
      <c r="F23">
        <f>'[3]Cumulative Stats'!D23</f>
        <v>15.765060240963855</v>
      </c>
      <c r="G23">
        <f>'[4]Cumulative Stats'!D23</f>
        <v>12.389221556886227</v>
      </c>
      <c r="H23">
        <f>'[5]Cumulative Stats'!D23</f>
        <v>13.666666666666666</v>
      </c>
      <c r="I23">
        <f>'[6]Cumulative Stats'!D23</f>
        <v>11.471544715447154</v>
      </c>
      <c r="J23">
        <f>'[7]Cumulative Stats'!D23</f>
        <v>14.583850931677018</v>
      </c>
      <c r="K23">
        <f>'[8]Cumulative Stats'!D23</f>
        <v>14.122171945701357</v>
      </c>
      <c r="L23">
        <f>'[9]Cumulative Stats'!D23</f>
        <v>13.942622950819672</v>
      </c>
      <c r="M23">
        <f>'[10]Cumulative Stats'!D23</f>
        <v>12.127551020408163</v>
      </c>
      <c r="N23">
        <f>'[11]Cumulative Stats'!D23</f>
        <v>13.177966101694915</v>
      </c>
      <c r="O23">
        <f>'[12]Cumulative Stats'!D23</f>
        <v>16.82456140350877</v>
      </c>
      <c r="P23">
        <f>'[13]Cumulative Stats'!D23</f>
        <v>11.660377358490566</v>
      </c>
      <c r="U23" s="6">
        <f>U21/U16</f>
        <v>12.140107775211701</v>
      </c>
      <c r="V23" s="6">
        <v>12.8</v>
      </c>
      <c r="X23" s="4"/>
      <c r="AC23" s="6"/>
    </row>
    <row r="24" spans="1:29">
      <c r="D24">
        <f>'[1]Cumulative Stats'!D24</f>
        <v>0</v>
      </c>
      <c r="E24">
        <f>'[2]Cumulative Stats'!D24</f>
        <v>0</v>
      </c>
      <c r="F24">
        <f>'[3]Cumulative Stats'!D24</f>
        <v>0</v>
      </c>
      <c r="G24">
        <f>'[4]Cumulative Stats'!D24</f>
        <v>0</v>
      </c>
      <c r="H24">
        <f>'[5]Cumulative Stats'!D24</f>
        <v>0</v>
      </c>
      <c r="I24">
        <f>'[6]Cumulative Stats'!D24</f>
        <v>0</v>
      </c>
      <c r="J24">
        <f>'[7]Cumulative Stats'!D24</f>
        <v>0</v>
      </c>
      <c r="K24">
        <f>'[8]Cumulative Stats'!D24</f>
        <v>0</v>
      </c>
      <c r="L24">
        <f>'[9]Cumulative Stats'!D24</f>
        <v>0</v>
      </c>
      <c r="M24">
        <f>'[10]Cumulative Stats'!D24</f>
        <v>0</v>
      </c>
      <c r="N24">
        <f>'[11]Cumulative Stats'!D24</f>
        <v>0</v>
      </c>
      <c r="O24">
        <f>'[12]Cumulative Stats'!D24</f>
        <v>0</v>
      </c>
      <c r="P24">
        <f>'[13]Cumulative Stats'!D24</f>
        <v>0</v>
      </c>
      <c r="X24" s="4"/>
      <c r="AB24" s="6"/>
      <c r="AC24" s="7"/>
    </row>
    <row r="25" spans="1:29">
      <c r="A25" t="s">
        <v>16</v>
      </c>
      <c r="D25">
        <f>'[1]Cumulative Stats'!D25</f>
        <v>0</v>
      </c>
      <c r="E25">
        <f>'[2]Cumulative Stats'!D25</f>
        <v>0</v>
      </c>
      <c r="F25">
        <f>'[3]Cumulative Stats'!D25</f>
        <v>0</v>
      </c>
      <c r="G25">
        <f>'[4]Cumulative Stats'!D25</f>
        <v>0</v>
      </c>
      <c r="H25">
        <f>'[5]Cumulative Stats'!D25</f>
        <v>0</v>
      </c>
      <c r="I25">
        <f>'[6]Cumulative Stats'!D25</f>
        <v>0</v>
      </c>
      <c r="J25">
        <f>'[7]Cumulative Stats'!D25</f>
        <v>0</v>
      </c>
      <c r="K25">
        <f>'[8]Cumulative Stats'!D25</f>
        <v>0</v>
      </c>
      <c r="L25">
        <f>'[9]Cumulative Stats'!D25</f>
        <v>0</v>
      </c>
      <c r="M25">
        <f>'[10]Cumulative Stats'!D25</f>
        <v>0</v>
      </c>
      <c r="N25">
        <f>'[11]Cumulative Stats'!D25</f>
        <v>0</v>
      </c>
      <c r="O25">
        <f>'[12]Cumulative Stats'!D25</f>
        <v>0</v>
      </c>
      <c r="P25">
        <f>'[13]Cumulative Stats'!D25</f>
        <v>0</v>
      </c>
      <c r="X25" s="4"/>
      <c r="AC25" s="6"/>
    </row>
    <row r="26" spans="1:29">
      <c r="A26" t="s">
        <v>17</v>
      </c>
      <c r="D26">
        <f>'[1]Cumulative Stats'!D26</f>
        <v>3830</v>
      </c>
      <c r="E26">
        <f>'[2]Cumulative Stats'!D26</f>
        <v>3716</v>
      </c>
      <c r="F26">
        <f>'[3]Cumulative Stats'!D26</f>
        <v>4648</v>
      </c>
      <c r="G26">
        <f>'[4]Cumulative Stats'!D26</f>
        <v>4141</v>
      </c>
      <c r="H26">
        <f>'[5]Cumulative Stats'!D26</f>
        <v>3769</v>
      </c>
      <c r="I26">
        <f>'[6]Cumulative Stats'!D26</f>
        <v>4695</v>
      </c>
      <c r="J26">
        <f>'[7]Cumulative Stats'!D26</f>
        <v>3874</v>
      </c>
      <c r="K26">
        <f>'[8]Cumulative Stats'!D26</f>
        <v>3816</v>
      </c>
      <c r="L26">
        <f>'[9]Cumulative Stats'!D26</f>
        <v>4871</v>
      </c>
      <c r="M26">
        <f>'[10]Cumulative Stats'!D26</f>
        <v>3480</v>
      </c>
      <c r="N26">
        <f>'[11]Cumulative Stats'!D26</f>
        <v>4767</v>
      </c>
      <c r="O26">
        <f>'[12]Cumulative Stats'!D26</f>
        <v>4890</v>
      </c>
      <c r="P26">
        <f>'[13]Cumulative Stats'!D26</f>
        <v>4583</v>
      </c>
      <c r="T26">
        <f>SUM(D26:S26)</f>
        <v>55080</v>
      </c>
      <c r="U26" s="6">
        <f>T26/$B$1</f>
        <v>605.27472527472526</v>
      </c>
      <c r="V26" s="6">
        <f>51823/91</f>
        <v>569.4835164835165</v>
      </c>
      <c r="X26" s="4"/>
      <c r="AB26" s="6"/>
    </row>
    <row r="27" spans="1:29">
      <c r="A27" t="s">
        <v>18</v>
      </c>
      <c r="D27">
        <f>'[1]Cumulative Stats'!D27</f>
        <v>46.240208877284594</v>
      </c>
      <c r="E27">
        <f>'[2]Cumulative Stats'!D27</f>
        <v>30.812701829924649</v>
      </c>
      <c r="F27">
        <f>'[3]Cumulative Stats'!D27</f>
        <v>49.935456110154909</v>
      </c>
      <c r="G27">
        <f>'[4]Cumulative Stats'!D27</f>
        <v>57.208403767205986</v>
      </c>
      <c r="H27">
        <f>'[5]Cumulative Stats'!D27</f>
        <v>41.947466171398254</v>
      </c>
      <c r="I27">
        <f>'[6]Cumulative Stats'!D27</f>
        <v>43.322683706070286</v>
      </c>
      <c r="J27">
        <f>'[7]Cumulative Stats'!D27</f>
        <v>45.534331440371709</v>
      </c>
      <c r="K27">
        <f>'[8]Cumulative Stats'!D27</f>
        <v>23.925576519916142</v>
      </c>
      <c r="L27">
        <f>'[9]Cumulative Stats'!D27</f>
        <v>39.150071853828784</v>
      </c>
      <c r="M27">
        <f>'[10]Cumulative Stats'!D27</f>
        <v>37.988505747126439</v>
      </c>
      <c r="N27">
        <f>'[11]Cumulative Stats'!D27</f>
        <v>37.675687014894066</v>
      </c>
      <c r="O27">
        <f>'[12]Cumulative Stats'!D27</f>
        <v>47.382413087934559</v>
      </c>
      <c r="P27">
        <f>'[13]Cumulative Stats'!D27</f>
        <v>50.185468034038841</v>
      </c>
      <c r="T27">
        <f>SUM(D27:S27)</f>
        <v>551.30897416014921</v>
      </c>
      <c r="U27" s="6"/>
      <c r="V27">
        <v>42.9</v>
      </c>
      <c r="X27" s="4"/>
      <c r="AB27" s="6"/>
    </row>
    <row r="28" spans="1:29">
      <c r="A28" s="2" t="s">
        <v>19</v>
      </c>
      <c r="D28">
        <f>'[1]Cumulative Stats'!D28</f>
        <v>53.759791122715406</v>
      </c>
      <c r="E28">
        <f>'[2]Cumulative Stats'!D28</f>
        <v>69.187298170075351</v>
      </c>
      <c r="F28">
        <f>'[3]Cumulative Stats'!D28</f>
        <v>50.064543889845091</v>
      </c>
      <c r="G28">
        <f>'[4]Cumulative Stats'!D28</f>
        <v>42.791596232794014</v>
      </c>
      <c r="H28">
        <f>'[5]Cumulative Stats'!D28</f>
        <v>58.052533828601746</v>
      </c>
      <c r="I28">
        <f>'[6]Cumulative Stats'!D28</f>
        <v>56.677316293929714</v>
      </c>
      <c r="J28">
        <f>'[7]Cumulative Stats'!D28</f>
        <v>54.465668559628291</v>
      </c>
      <c r="K28">
        <f>'[8]Cumulative Stats'!D28</f>
        <v>76.074423480083851</v>
      </c>
      <c r="L28">
        <f>'[9]Cumulative Stats'!D28</f>
        <v>60.849928146171216</v>
      </c>
      <c r="M28">
        <f>'[10]Cumulative Stats'!D28</f>
        <v>62.011494252873568</v>
      </c>
      <c r="N28">
        <f>'[11]Cumulative Stats'!D28</f>
        <v>62.324312985105934</v>
      </c>
      <c r="O28">
        <f>'[12]Cumulative Stats'!D28</f>
        <v>52.617586912065441</v>
      </c>
      <c r="P28">
        <f>'[13]Cumulative Stats'!D28</f>
        <v>49.814531965961159</v>
      </c>
      <c r="T28">
        <f>SUM(D28:S28)</f>
        <v>748.69102583985079</v>
      </c>
      <c r="U28" s="6"/>
      <c r="V28" s="6">
        <v>57</v>
      </c>
      <c r="X28" s="4"/>
      <c r="AB28" s="6"/>
    </row>
    <row r="29" spans="1:29">
      <c r="D29">
        <f>'[1]Cumulative Stats'!D29</f>
        <v>0</v>
      </c>
      <c r="E29">
        <f>'[2]Cumulative Stats'!D29</f>
        <v>0</v>
      </c>
      <c r="F29">
        <f>'[3]Cumulative Stats'!D29</f>
        <v>0</v>
      </c>
      <c r="G29">
        <f>'[4]Cumulative Stats'!D29</f>
        <v>0</v>
      </c>
      <c r="H29">
        <f>'[5]Cumulative Stats'!D29</f>
        <v>0</v>
      </c>
      <c r="I29">
        <f>'[6]Cumulative Stats'!D29</f>
        <v>0</v>
      </c>
      <c r="J29">
        <f>'[7]Cumulative Stats'!D29</f>
        <v>0</v>
      </c>
      <c r="K29">
        <f>'[8]Cumulative Stats'!D29</f>
        <v>0</v>
      </c>
      <c r="L29">
        <f>'[9]Cumulative Stats'!D29</f>
        <v>0</v>
      </c>
      <c r="M29">
        <f>'[10]Cumulative Stats'!D29</f>
        <v>0</v>
      </c>
      <c r="N29">
        <f>'[11]Cumulative Stats'!D29</f>
        <v>0</v>
      </c>
      <c r="O29">
        <f>'[12]Cumulative Stats'!D29</f>
        <v>0</v>
      </c>
      <c r="P29">
        <f>'[13]Cumulative Stats'!D29</f>
        <v>0</v>
      </c>
      <c r="X29" s="4"/>
      <c r="AB29" s="6"/>
    </row>
    <row r="30" spans="1:29">
      <c r="A30" t="s">
        <v>20</v>
      </c>
      <c r="D30">
        <f>'[1]Cumulative Stats'!D30</f>
        <v>831</v>
      </c>
      <c r="E30">
        <f>'[2]Cumulative Stats'!D30</f>
        <v>798</v>
      </c>
      <c r="F30">
        <f>'[3]Cumulative Stats'!D30</f>
        <v>847</v>
      </c>
      <c r="G30">
        <f>'[4]Cumulative Stats'!D30</f>
        <v>831</v>
      </c>
      <c r="H30">
        <f>'[5]Cumulative Stats'!D30</f>
        <v>852</v>
      </c>
      <c r="I30">
        <f>'[6]Cumulative Stats'!D30</f>
        <v>891</v>
      </c>
      <c r="J30">
        <f>'[7]Cumulative Stats'!D30</f>
        <v>863</v>
      </c>
      <c r="K30">
        <f>'[8]Cumulative Stats'!D30</f>
        <v>800</v>
      </c>
      <c r="L30">
        <f>'[9]Cumulative Stats'!D30</f>
        <v>871</v>
      </c>
      <c r="M30">
        <f>'[10]Cumulative Stats'!D30</f>
        <v>833</v>
      </c>
      <c r="N30">
        <f>'[11]Cumulative Stats'!D30</f>
        <v>875</v>
      </c>
      <c r="O30">
        <f>'[12]Cumulative Stats'!D30</f>
        <v>832</v>
      </c>
      <c r="P30">
        <f>'[13]Cumulative Stats'!D30</f>
        <v>838</v>
      </c>
      <c r="T30">
        <f>SUM(D30:S30)</f>
        <v>10962</v>
      </c>
      <c r="U30" s="6">
        <f>T30/$B$1</f>
        <v>120.46153846153847</v>
      </c>
      <c r="V30" s="6">
        <f>11067/91</f>
        <v>121.61538461538461</v>
      </c>
      <c r="X30" s="4"/>
      <c r="AB30" s="6"/>
    </row>
    <row r="31" spans="1:29">
      <c r="A31" t="s">
        <v>21</v>
      </c>
      <c r="D31">
        <f>'[1]Cumulative Stats'!D31</f>
        <v>4.6089049338146815</v>
      </c>
      <c r="E31">
        <f>'[2]Cumulative Stats'!D31</f>
        <v>4.6566416040100247</v>
      </c>
      <c r="F31">
        <f>'[3]Cumulative Stats'!D31</f>
        <v>5.4876033057851243</v>
      </c>
      <c r="G31">
        <f>'[4]Cumulative Stats'!D31</f>
        <v>4.9831528279181709</v>
      </c>
      <c r="H31">
        <f>'[5]Cumulative Stats'!D31</f>
        <v>4.423708920187793</v>
      </c>
      <c r="I31">
        <f>'[6]Cumulative Stats'!D31</f>
        <v>5.269360269360269</v>
      </c>
      <c r="J31">
        <f>'[7]Cumulative Stats'!D31</f>
        <v>4.4889918887601388</v>
      </c>
      <c r="K31">
        <f>'[8]Cumulative Stats'!D31</f>
        <v>4.7699999999999996</v>
      </c>
      <c r="L31">
        <f>'[9]Cumulative Stats'!D31</f>
        <v>5.5924225028702637</v>
      </c>
      <c r="M31">
        <f>'[10]Cumulative Stats'!D31</f>
        <v>4.1776710684273706</v>
      </c>
      <c r="N31">
        <f>'[11]Cumulative Stats'!D31</f>
        <v>5.4480000000000004</v>
      </c>
      <c r="O31">
        <f>'[12]Cumulative Stats'!D31</f>
        <v>5.8774038461538458</v>
      </c>
      <c r="P31">
        <f>'[13]Cumulative Stats'!D31</f>
        <v>5.4689737470167064</v>
      </c>
      <c r="U31" s="6">
        <f>U26/U30</f>
        <v>5.0246305418719208</v>
      </c>
      <c r="V31" s="6">
        <f>V26/V30</f>
        <v>4.6826601608385294</v>
      </c>
      <c r="X31" s="4"/>
      <c r="AB31" s="6"/>
    </row>
    <row r="32" spans="1:29">
      <c r="D32">
        <f>'[1]Cumulative Stats'!D32</f>
        <v>0</v>
      </c>
      <c r="E32">
        <f>'[2]Cumulative Stats'!D32</f>
        <v>0</v>
      </c>
      <c r="F32">
        <f>'[3]Cumulative Stats'!D32</f>
        <v>0</v>
      </c>
      <c r="G32">
        <f>'[4]Cumulative Stats'!D32</f>
        <v>0</v>
      </c>
      <c r="H32">
        <f>'[5]Cumulative Stats'!D32</f>
        <v>0</v>
      </c>
      <c r="I32">
        <f>'[6]Cumulative Stats'!D32</f>
        <v>0</v>
      </c>
      <c r="J32">
        <f>'[7]Cumulative Stats'!D32</f>
        <v>0</v>
      </c>
      <c r="K32">
        <f>'[8]Cumulative Stats'!D32</f>
        <v>0</v>
      </c>
      <c r="L32">
        <f>'[9]Cumulative Stats'!D32</f>
        <v>0</v>
      </c>
      <c r="M32">
        <f>'[10]Cumulative Stats'!D32</f>
        <v>0</v>
      </c>
      <c r="N32">
        <f>'[11]Cumulative Stats'!D32</f>
        <v>0</v>
      </c>
      <c r="O32">
        <f>'[12]Cumulative Stats'!D32</f>
        <v>0</v>
      </c>
      <c r="P32">
        <f>'[13]Cumulative Stats'!D32</f>
        <v>0</v>
      </c>
      <c r="X32" s="4"/>
      <c r="AB32" s="6"/>
    </row>
    <row r="33" spans="1:28">
      <c r="A33" t="s">
        <v>22</v>
      </c>
      <c r="D33">
        <f>'[1]Cumulative Stats'!D33</f>
        <v>0</v>
      </c>
      <c r="E33">
        <f>'[2]Cumulative Stats'!D33</f>
        <v>0</v>
      </c>
      <c r="F33">
        <f>'[3]Cumulative Stats'!D33</f>
        <v>0</v>
      </c>
      <c r="G33">
        <f>'[4]Cumulative Stats'!D33</f>
        <v>0</v>
      </c>
      <c r="H33">
        <f>'[5]Cumulative Stats'!D33</f>
        <v>0</v>
      </c>
      <c r="I33">
        <f>'[6]Cumulative Stats'!D33</f>
        <v>0</v>
      </c>
      <c r="J33">
        <f>'[7]Cumulative Stats'!D33</f>
        <v>0</v>
      </c>
      <c r="K33">
        <f>'[8]Cumulative Stats'!D33</f>
        <v>0</v>
      </c>
      <c r="L33">
        <f>'[9]Cumulative Stats'!D33</f>
        <v>0</v>
      </c>
      <c r="M33">
        <f>'[10]Cumulative Stats'!D33</f>
        <v>0</v>
      </c>
      <c r="N33">
        <f>'[11]Cumulative Stats'!D33</f>
        <v>0</v>
      </c>
      <c r="O33">
        <f>'[12]Cumulative Stats'!D33</f>
        <v>0</v>
      </c>
      <c r="P33">
        <f>'[13]Cumulative Stats'!D33</f>
        <v>0</v>
      </c>
      <c r="X33" s="4"/>
      <c r="AB33" s="6"/>
    </row>
    <row r="34" spans="1:28">
      <c r="A34" t="s">
        <v>23</v>
      </c>
      <c r="D34">
        <f>'[1]Cumulative Stats'!D34</f>
        <v>27</v>
      </c>
      <c r="E34">
        <f>'[2]Cumulative Stats'!D34</f>
        <v>26</v>
      </c>
      <c r="F34">
        <f>'[3]Cumulative Stats'!D34</f>
        <v>17</v>
      </c>
      <c r="G34">
        <f>'[4]Cumulative Stats'!D34</f>
        <v>13</v>
      </c>
      <c r="H34">
        <f>'[5]Cumulative Stats'!D34</f>
        <v>39</v>
      </c>
      <c r="I34">
        <f>'[6]Cumulative Stats'!D34</f>
        <v>13</v>
      </c>
      <c r="J34">
        <f>'[7]Cumulative Stats'!D34</f>
        <v>24</v>
      </c>
      <c r="K34">
        <f>'[8]Cumulative Stats'!D34</f>
        <v>23</v>
      </c>
      <c r="L34">
        <f>'[9]Cumulative Stats'!D34</f>
        <v>8</v>
      </c>
      <c r="M34">
        <f>'[10]Cumulative Stats'!D34</f>
        <v>29</v>
      </c>
      <c r="N34">
        <f>'[11]Cumulative Stats'!D34</f>
        <v>17</v>
      </c>
      <c r="O34">
        <f>'[12]Cumulative Stats'!D34</f>
        <v>21</v>
      </c>
      <c r="P34">
        <f>'[13]Cumulative Stats'!D34</f>
        <v>17</v>
      </c>
      <c r="T34">
        <f>SUM(D34:S34)</f>
        <v>274</v>
      </c>
      <c r="U34" s="6">
        <f>T34/$B$1</f>
        <v>3.0109890109890109</v>
      </c>
      <c r="V34" s="6">
        <f>219/91</f>
        <v>2.4065934065934065</v>
      </c>
      <c r="X34" s="4"/>
      <c r="AB34" s="6"/>
    </row>
    <row r="35" spans="1:28">
      <c r="A35" t="s">
        <v>24</v>
      </c>
      <c r="D35">
        <f>'[1]Cumulative Stats'!D35</f>
        <v>332</v>
      </c>
      <c r="E35">
        <f>'[2]Cumulative Stats'!D35</f>
        <v>436</v>
      </c>
      <c r="F35">
        <f>'[3]Cumulative Stats'!D35</f>
        <v>229</v>
      </c>
      <c r="G35">
        <f>'[4]Cumulative Stats'!D35</f>
        <v>168</v>
      </c>
      <c r="H35">
        <f>'[5]Cumulative Stats'!D35</f>
        <v>449</v>
      </c>
      <c r="I35">
        <f>'[6]Cumulative Stats'!D35</f>
        <v>229</v>
      </c>
      <c r="J35">
        <f>'[7]Cumulative Stats'!D35</f>
        <v>264</v>
      </c>
      <c r="K35">
        <f>'[8]Cumulative Stats'!D35</f>
        <v>264</v>
      </c>
      <c r="L35">
        <f>'[9]Cumulative Stats'!D35</f>
        <v>130</v>
      </c>
      <c r="M35">
        <f>'[10]Cumulative Stats'!D35</f>
        <v>299</v>
      </c>
      <c r="N35">
        <f>'[11]Cumulative Stats'!D35</f>
        <v>245</v>
      </c>
      <c r="O35">
        <f>'[12]Cumulative Stats'!D35</f>
        <v>298</v>
      </c>
      <c r="P35">
        <f>'[13]Cumulative Stats'!D35</f>
        <v>330</v>
      </c>
      <c r="T35">
        <f>SUM(D35:S35)</f>
        <v>3673</v>
      </c>
      <c r="U35" s="6">
        <f>T35/$B$1</f>
        <v>40.362637362637365</v>
      </c>
      <c r="V35" s="6">
        <f>3096/91</f>
        <v>34.021978021978022</v>
      </c>
      <c r="X35" s="4"/>
      <c r="AB35" s="6"/>
    </row>
    <row r="36" spans="1:28">
      <c r="A36" t="s">
        <v>25</v>
      </c>
      <c r="D36">
        <f>'[1]Cumulative Stats'!D36</f>
        <v>1</v>
      </c>
      <c r="E36">
        <f>'[2]Cumulative Stats'!D36</f>
        <v>3</v>
      </c>
      <c r="F36">
        <f>'[3]Cumulative Stats'!D36</f>
        <v>2</v>
      </c>
      <c r="G36">
        <f>'[4]Cumulative Stats'!D36</f>
        <v>3</v>
      </c>
      <c r="H36">
        <f>'[5]Cumulative Stats'!D36</f>
        <v>2</v>
      </c>
      <c r="I36">
        <f>'[6]Cumulative Stats'!D36</f>
        <v>2</v>
      </c>
      <c r="J36">
        <f>'[7]Cumulative Stats'!D36</f>
        <v>1</v>
      </c>
      <c r="K36">
        <f>'[8]Cumulative Stats'!D36</f>
        <v>1</v>
      </c>
      <c r="L36">
        <f>'[9]Cumulative Stats'!D36</f>
        <v>0</v>
      </c>
      <c r="M36">
        <f>'[10]Cumulative Stats'!D36</f>
        <v>0</v>
      </c>
      <c r="N36">
        <f>'[11]Cumulative Stats'!D36</f>
        <v>3</v>
      </c>
      <c r="O36">
        <f>'[12]Cumulative Stats'!D36</f>
        <v>2</v>
      </c>
      <c r="P36">
        <f>'[13]Cumulative Stats'!D36</f>
        <v>3</v>
      </c>
      <c r="T36">
        <f>SUM(D36:S36)</f>
        <v>23</v>
      </c>
      <c r="U36" s="6">
        <f>T36/$B$1</f>
        <v>0.25274725274725274</v>
      </c>
      <c r="V36" s="6">
        <f>11/91</f>
        <v>0.12087912087912088</v>
      </c>
      <c r="X36" s="4"/>
      <c r="AB36" s="6"/>
    </row>
    <row r="37" spans="1:28">
      <c r="D37">
        <f>'[1]Cumulative Stats'!D37</f>
        <v>0</v>
      </c>
      <c r="E37">
        <f>'[2]Cumulative Stats'!D37</f>
        <v>0</v>
      </c>
      <c r="F37">
        <f>'[3]Cumulative Stats'!D37</f>
        <v>0</v>
      </c>
      <c r="G37">
        <f>'[4]Cumulative Stats'!D37</f>
        <v>0</v>
      </c>
      <c r="H37">
        <f>'[5]Cumulative Stats'!D37</f>
        <v>0</v>
      </c>
      <c r="I37">
        <f>'[6]Cumulative Stats'!D37</f>
        <v>0</v>
      </c>
      <c r="J37">
        <f>'[7]Cumulative Stats'!D37</f>
        <v>0</v>
      </c>
      <c r="K37">
        <f>'[8]Cumulative Stats'!D37</f>
        <v>0</v>
      </c>
      <c r="L37">
        <f>'[9]Cumulative Stats'!D37</f>
        <v>0</v>
      </c>
      <c r="M37">
        <f>'[10]Cumulative Stats'!D37</f>
        <v>0</v>
      </c>
      <c r="N37">
        <f>'[11]Cumulative Stats'!D37</f>
        <v>0</v>
      </c>
      <c r="O37">
        <f>'[12]Cumulative Stats'!D37</f>
        <v>0</v>
      </c>
      <c r="P37">
        <f>'[13]Cumulative Stats'!D37</f>
        <v>0</v>
      </c>
      <c r="X37" s="4"/>
      <c r="AB37" s="6"/>
    </row>
    <row r="38" spans="1:28">
      <c r="A38" t="s">
        <v>26</v>
      </c>
      <c r="D38">
        <f>'[1]Cumulative Stats'!D38</f>
        <v>64</v>
      </c>
      <c r="E38">
        <f>'[2]Cumulative Stats'!D38</f>
        <v>79</v>
      </c>
      <c r="F38">
        <f>'[3]Cumulative Stats'!D38</f>
        <v>54</v>
      </c>
      <c r="G38">
        <f>'[4]Cumulative Stats'!D38</f>
        <v>64</v>
      </c>
      <c r="H38">
        <f>'[5]Cumulative Stats'!D38</f>
        <v>64</v>
      </c>
      <c r="I38">
        <f>'[6]Cumulative Stats'!D38</f>
        <v>54</v>
      </c>
      <c r="J38">
        <f>'[7]Cumulative Stats'!D38</f>
        <v>74</v>
      </c>
      <c r="K38">
        <f>'[8]Cumulative Stats'!D38</f>
        <v>72</v>
      </c>
      <c r="L38">
        <f>'[9]Cumulative Stats'!D38</f>
        <v>61</v>
      </c>
      <c r="M38">
        <f>'[10]Cumulative Stats'!D38</f>
        <v>73</v>
      </c>
      <c r="N38">
        <f>'[11]Cumulative Stats'!D38</f>
        <v>45</v>
      </c>
      <c r="O38">
        <f>'[12]Cumulative Stats'!D38</f>
        <v>63</v>
      </c>
      <c r="P38">
        <f>'[13]Cumulative Stats'!D38</f>
        <v>62</v>
      </c>
      <c r="T38">
        <f>SUM(D38:S38)</f>
        <v>829</v>
      </c>
      <c r="U38" s="6">
        <f>T38/$B$1</f>
        <v>9.1098901098901095</v>
      </c>
      <c r="V38" s="6">
        <f>909/91</f>
        <v>9.9890109890109891</v>
      </c>
      <c r="X38" s="4"/>
      <c r="AB38" s="6"/>
    </row>
    <row r="39" spans="1:28">
      <c r="A39" t="s">
        <v>27</v>
      </c>
      <c r="D39">
        <f>'[1]Cumulative Stats'!D39</f>
        <v>2601</v>
      </c>
      <c r="E39">
        <f>'[2]Cumulative Stats'!D39</f>
        <v>3194</v>
      </c>
      <c r="F39">
        <f>'[3]Cumulative Stats'!D39</f>
        <v>2238</v>
      </c>
      <c r="G39">
        <f>'[4]Cumulative Stats'!D39</f>
        <v>2596</v>
      </c>
      <c r="H39">
        <f>'[5]Cumulative Stats'!D39</f>
        <v>2540</v>
      </c>
      <c r="I39">
        <f>'[6]Cumulative Stats'!D39</f>
        <v>2020</v>
      </c>
      <c r="J39">
        <f>'[7]Cumulative Stats'!D39</f>
        <v>3034</v>
      </c>
      <c r="K39">
        <f>'[8]Cumulative Stats'!D39</f>
        <v>3170</v>
      </c>
      <c r="L39">
        <f>'[9]Cumulative Stats'!D39</f>
        <v>2439</v>
      </c>
      <c r="M39">
        <f>'[10]Cumulative Stats'!D39</f>
        <v>2790</v>
      </c>
      <c r="N39">
        <f>'[11]Cumulative Stats'!D39</f>
        <v>1719</v>
      </c>
      <c r="O39">
        <f>'[12]Cumulative Stats'!D39</f>
        <v>2788</v>
      </c>
      <c r="P39">
        <f>'[13]Cumulative Stats'!D39</f>
        <v>2260</v>
      </c>
      <c r="T39">
        <f>SUM(D39:S39)</f>
        <v>33389</v>
      </c>
      <c r="U39" s="6">
        <f>T39/$B$1</f>
        <v>366.91208791208788</v>
      </c>
      <c r="V39" s="6">
        <f>36089/91</f>
        <v>396.58241758241758</v>
      </c>
      <c r="X39" s="4"/>
      <c r="AB39" s="6"/>
    </row>
    <row r="40" spans="1:28">
      <c r="A40" t="s">
        <v>28</v>
      </c>
      <c r="D40">
        <f>'[1]Cumulative Stats'!D40</f>
        <v>40.640625</v>
      </c>
      <c r="E40">
        <f>'[2]Cumulative Stats'!D40</f>
        <v>40.430379746835442</v>
      </c>
      <c r="F40">
        <f>'[3]Cumulative Stats'!D40</f>
        <v>41.444444444444443</v>
      </c>
      <c r="G40">
        <f>'[4]Cumulative Stats'!D40</f>
        <v>40.5625</v>
      </c>
      <c r="H40">
        <f>'[5]Cumulative Stats'!D40</f>
        <v>39.6875</v>
      </c>
      <c r="I40">
        <f>'[6]Cumulative Stats'!D40</f>
        <v>37.407407407407405</v>
      </c>
      <c r="J40">
        <f>'[7]Cumulative Stats'!D40</f>
        <v>41</v>
      </c>
      <c r="K40">
        <f>'[8]Cumulative Stats'!D40</f>
        <v>44.027777777777779</v>
      </c>
      <c r="L40">
        <f>'[9]Cumulative Stats'!D40</f>
        <v>39.983606557377051</v>
      </c>
      <c r="M40">
        <f>'[10]Cumulative Stats'!D40</f>
        <v>38.219178082191782</v>
      </c>
      <c r="N40">
        <f>'[11]Cumulative Stats'!D40</f>
        <v>38.200000000000003</v>
      </c>
      <c r="O40">
        <f>'[12]Cumulative Stats'!D40</f>
        <v>44.253968253968253</v>
      </c>
      <c r="P40">
        <f>'[13]Cumulative Stats'!D40</f>
        <v>36.451612903225808</v>
      </c>
      <c r="U40" s="6">
        <f>U39/U38</f>
        <v>40.276236429433048</v>
      </c>
      <c r="V40" s="6">
        <f>V39/V38</f>
        <v>39.701870187018699</v>
      </c>
      <c r="X40" s="4"/>
      <c r="AB40" s="6"/>
    </row>
    <row r="41" spans="1:28">
      <c r="D41">
        <f>'[1]Cumulative Stats'!D41</f>
        <v>0</v>
      </c>
      <c r="E41">
        <f>'[2]Cumulative Stats'!D41</f>
        <v>0</v>
      </c>
      <c r="F41">
        <f>'[3]Cumulative Stats'!D41</f>
        <v>0</v>
      </c>
      <c r="G41">
        <f>'[4]Cumulative Stats'!D41</f>
        <v>0</v>
      </c>
      <c r="H41">
        <f>'[5]Cumulative Stats'!D41</f>
        <v>0</v>
      </c>
      <c r="I41">
        <f>'[6]Cumulative Stats'!D41</f>
        <v>0</v>
      </c>
      <c r="J41">
        <f>'[7]Cumulative Stats'!D41</f>
        <v>0</v>
      </c>
      <c r="K41">
        <f>'[8]Cumulative Stats'!D41</f>
        <v>0</v>
      </c>
      <c r="L41">
        <f>'[9]Cumulative Stats'!D41</f>
        <v>0</v>
      </c>
      <c r="M41">
        <f>'[10]Cumulative Stats'!D41</f>
        <v>0</v>
      </c>
      <c r="N41">
        <f>'[11]Cumulative Stats'!D41</f>
        <v>0</v>
      </c>
      <c r="O41">
        <f>'[12]Cumulative Stats'!D41</f>
        <v>0</v>
      </c>
      <c r="P41">
        <f>'[13]Cumulative Stats'!D41</f>
        <v>0</v>
      </c>
      <c r="X41" s="4"/>
      <c r="AB41" s="6"/>
    </row>
    <row r="42" spans="1:28">
      <c r="A42" t="s">
        <v>29</v>
      </c>
      <c r="D42">
        <f>'[1]Cumulative Stats'!D42</f>
        <v>44</v>
      </c>
      <c r="E42">
        <f>'[2]Cumulative Stats'!D42</f>
        <v>61</v>
      </c>
      <c r="F42">
        <f>'[3]Cumulative Stats'!D42</f>
        <v>39</v>
      </c>
      <c r="G42">
        <f>'[4]Cumulative Stats'!D42</f>
        <v>44</v>
      </c>
      <c r="H42">
        <f>'[5]Cumulative Stats'!D42</f>
        <v>32</v>
      </c>
      <c r="I42">
        <f>'[6]Cumulative Stats'!D42</f>
        <v>50</v>
      </c>
      <c r="J42">
        <f>'[7]Cumulative Stats'!D42</f>
        <v>53</v>
      </c>
      <c r="K42">
        <f>'[8]Cumulative Stats'!D42</f>
        <v>36</v>
      </c>
      <c r="L42">
        <f>'[9]Cumulative Stats'!D42</f>
        <v>37</v>
      </c>
      <c r="M42">
        <f>'[10]Cumulative Stats'!D42</f>
        <v>27</v>
      </c>
      <c r="N42">
        <f>'[11]Cumulative Stats'!D42</f>
        <v>30</v>
      </c>
      <c r="O42">
        <f>'[12]Cumulative Stats'!D42</f>
        <v>42</v>
      </c>
      <c r="P42">
        <f>'[13]Cumulative Stats'!D42</f>
        <v>34</v>
      </c>
      <c r="T42">
        <f>SUM(D42:S42)</f>
        <v>529</v>
      </c>
      <c r="U42" s="6">
        <f>T42/$B$1</f>
        <v>5.813186813186813</v>
      </c>
      <c r="V42" s="6">
        <f>485/91</f>
        <v>5.3296703296703294</v>
      </c>
    </row>
    <row r="43" spans="1:28">
      <c r="A43" t="s">
        <v>30</v>
      </c>
      <c r="D43">
        <f>'[1]Cumulative Stats'!D43</f>
        <v>572</v>
      </c>
      <c r="E43">
        <f>'[2]Cumulative Stats'!D43</f>
        <v>248</v>
      </c>
      <c r="F43">
        <f>'[3]Cumulative Stats'!D43</f>
        <v>357</v>
      </c>
      <c r="G43">
        <f>'[4]Cumulative Stats'!D43</f>
        <v>314</v>
      </c>
      <c r="H43">
        <f>'[5]Cumulative Stats'!D43</f>
        <v>193</v>
      </c>
      <c r="I43">
        <f>'[6]Cumulative Stats'!D43</f>
        <v>395</v>
      </c>
      <c r="J43">
        <f>'[7]Cumulative Stats'!D43</f>
        <v>282</v>
      </c>
      <c r="K43">
        <f>'[8]Cumulative Stats'!D43</f>
        <v>232</v>
      </c>
      <c r="L43">
        <f>'[9]Cumulative Stats'!D43</f>
        <v>173</v>
      </c>
      <c r="M43">
        <f>'[10]Cumulative Stats'!D43</f>
        <v>62</v>
      </c>
      <c r="N43">
        <f>'[11]Cumulative Stats'!D43</f>
        <v>351</v>
      </c>
      <c r="O43">
        <f>'[12]Cumulative Stats'!D43</f>
        <v>292</v>
      </c>
      <c r="P43">
        <f>'[13]Cumulative Stats'!D43</f>
        <v>120</v>
      </c>
      <c r="T43">
        <f>SUM(D43:S43)</f>
        <v>3591</v>
      </c>
      <c r="U43" s="6">
        <f>T43/$B$1</f>
        <v>39.46153846153846</v>
      </c>
      <c r="V43" s="6">
        <f>3294/91</f>
        <v>36.197802197802197</v>
      </c>
    </row>
    <row r="44" spans="1:28">
      <c r="A44" t="s">
        <v>31</v>
      </c>
      <c r="D44">
        <f>'[1]Cumulative Stats'!D44</f>
        <v>13</v>
      </c>
      <c r="E44">
        <f>'[2]Cumulative Stats'!D44</f>
        <v>4.0655737704918034</v>
      </c>
      <c r="F44">
        <f>'[3]Cumulative Stats'!D44</f>
        <v>9.1538461538461533</v>
      </c>
      <c r="G44">
        <f>'[4]Cumulative Stats'!D44</f>
        <v>7.1363636363636367</v>
      </c>
      <c r="H44">
        <f>'[5]Cumulative Stats'!D44</f>
        <v>6.03125</v>
      </c>
      <c r="I44">
        <f>'[6]Cumulative Stats'!D44</f>
        <v>7.9</v>
      </c>
      <c r="J44">
        <f>'[7]Cumulative Stats'!D44</f>
        <v>5.3207547169811322</v>
      </c>
      <c r="K44">
        <f>'[8]Cumulative Stats'!D44</f>
        <v>6.4444444444444446</v>
      </c>
      <c r="L44">
        <f>'[9]Cumulative Stats'!D44</f>
        <v>4.6756756756756754</v>
      </c>
      <c r="M44">
        <f>'[10]Cumulative Stats'!D44</f>
        <v>2.2962962962962963</v>
      </c>
      <c r="N44">
        <f>'[11]Cumulative Stats'!D44</f>
        <v>11.7</v>
      </c>
      <c r="O44">
        <f>'[12]Cumulative Stats'!D44</f>
        <v>6.9523809523809526</v>
      </c>
      <c r="P44">
        <f>'[13]Cumulative Stats'!D44</f>
        <v>3.5294117647058822</v>
      </c>
      <c r="U44" s="6">
        <f>U43/U42</f>
        <v>6.7882797731568996</v>
      </c>
      <c r="V44" s="6">
        <f>V43/V42</f>
        <v>6.7917525773195875</v>
      </c>
    </row>
    <row r="45" spans="1:28">
      <c r="A45" t="s">
        <v>32</v>
      </c>
      <c r="D45">
        <f>'[1]Cumulative Stats'!D45</f>
        <v>5</v>
      </c>
      <c r="E45">
        <f>'[2]Cumulative Stats'!D45</f>
        <v>0</v>
      </c>
      <c r="F45">
        <f>'[3]Cumulative Stats'!D45</f>
        <v>0</v>
      </c>
      <c r="G45">
        <f>'[4]Cumulative Stats'!D45</f>
        <v>0</v>
      </c>
      <c r="H45">
        <f>'[5]Cumulative Stats'!D45</f>
        <v>0</v>
      </c>
      <c r="I45">
        <f>'[6]Cumulative Stats'!D45</f>
        <v>0</v>
      </c>
      <c r="J45">
        <f>'[7]Cumulative Stats'!D45</f>
        <v>0</v>
      </c>
      <c r="K45">
        <f>'[8]Cumulative Stats'!D45</f>
        <v>1</v>
      </c>
      <c r="L45">
        <f>'[9]Cumulative Stats'!D45</f>
        <v>0</v>
      </c>
      <c r="M45">
        <f>'[10]Cumulative Stats'!D45</f>
        <v>0</v>
      </c>
      <c r="N45">
        <f>'[11]Cumulative Stats'!D45</f>
        <v>1</v>
      </c>
      <c r="O45">
        <f>'[12]Cumulative Stats'!D45</f>
        <v>0</v>
      </c>
      <c r="P45">
        <f>'[13]Cumulative Stats'!D45</f>
        <v>0</v>
      </c>
      <c r="T45">
        <f>SUM(D45:S45)</f>
        <v>7</v>
      </c>
      <c r="U45" s="3">
        <f>T45/$B$1</f>
        <v>7.6923076923076927E-2</v>
      </c>
      <c r="V45" s="3">
        <f>5/91</f>
        <v>5.4945054945054944E-2</v>
      </c>
    </row>
    <row r="46" spans="1:28">
      <c r="D46">
        <f>'[1]Cumulative Stats'!D46</f>
        <v>0</v>
      </c>
      <c r="E46">
        <f>'[2]Cumulative Stats'!D46</f>
        <v>0</v>
      </c>
      <c r="F46">
        <f>'[3]Cumulative Stats'!D46</f>
        <v>0</v>
      </c>
      <c r="G46">
        <f>'[4]Cumulative Stats'!D46</f>
        <v>0</v>
      </c>
      <c r="H46">
        <f>'[5]Cumulative Stats'!D46</f>
        <v>0</v>
      </c>
      <c r="I46">
        <f>'[6]Cumulative Stats'!D46</f>
        <v>0</v>
      </c>
      <c r="J46">
        <f>'[7]Cumulative Stats'!D46</f>
        <v>0</v>
      </c>
      <c r="K46">
        <f>'[8]Cumulative Stats'!D46</f>
        <v>0</v>
      </c>
      <c r="L46">
        <f>'[9]Cumulative Stats'!D46</f>
        <v>0</v>
      </c>
      <c r="M46">
        <f>'[10]Cumulative Stats'!D46</f>
        <v>0</v>
      </c>
      <c r="N46">
        <f>'[11]Cumulative Stats'!D46</f>
        <v>0</v>
      </c>
      <c r="O46">
        <f>'[12]Cumulative Stats'!D46</f>
        <v>0</v>
      </c>
      <c r="P46">
        <f>'[13]Cumulative Stats'!D46</f>
        <v>0</v>
      </c>
    </row>
    <row r="47" spans="1:28">
      <c r="A47" t="s">
        <v>33</v>
      </c>
      <c r="D47">
        <f>'[1]Cumulative Stats'!D47</f>
        <v>50</v>
      </c>
      <c r="E47">
        <f>'[2]Cumulative Stats'!D47</f>
        <v>48</v>
      </c>
      <c r="F47">
        <f>'[3]Cumulative Stats'!D47</f>
        <v>49</v>
      </c>
      <c r="G47">
        <f>'[4]Cumulative Stats'!D47</f>
        <v>33</v>
      </c>
      <c r="H47">
        <f>'[5]Cumulative Stats'!D47</f>
        <v>59</v>
      </c>
      <c r="I47">
        <f>'[6]Cumulative Stats'!D47</f>
        <v>36</v>
      </c>
      <c r="J47">
        <f>'[7]Cumulative Stats'!D47</f>
        <v>36</v>
      </c>
      <c r="K47">
        <f>'[8]Cumulative Stats'!D47</f>
        <v>66</v>
      </c>
      <c r="L47">
        <f>'[9]Cumulative Stats'!D47</f>
        <v>46</v>
      </c>
      <c r="M47">
        <f>'[10]Cumulative Stats'!D47</f>
        <v>69</v>
      </c>
      <c r="N47">
        <f>'[11]Cumulative Stats'!D47</f>
        <v>43</v>
      </c>
      <c r="O47">
        <f>'[12]Cumulative Stats'!D47</f>
        <v>55</v>
      </c>
      <c r="P47">
        <f>'[13]Cumulative Stats'!D47</f>
        <v>62</v>
      </c>
      <c r="T47">
        <f>SUM(D47:S47)</f>
        <v>652</v>
      </c>
      <c r="U47" s="6">
        <f>T47/$B$1</f>
        <v>7.1648351648351651</v>
      </c>
      <c r="V47" s="6">
        <f>650/91</f>
        <v>7.1428571428571432</v>
      </c>
    </row>
    <row r="48" spans="1:28">
      <c r="A48" t="s">
        <v>30</v>
      </c>
      <c r="D48">
        <f>'[1]Cumulative Stats'!D48</f>
        <v>846</v>
      </c>
      <c r="E48">
        <f>'[2]Cumulative Stats'!D48</f>
        <v>1199</v>
      </c>
      <c r="F48">
        <f>'[3]Cumulative Stats'!D48</f>
        <v>1376</v>
      </c>
      <c r="G48">
        <f>'[4]Cumulative Stats'!D48</f>
        <v>787</v>
      </c>
      <c r="H48">
        <f>'[5]Cumulative Stats'!D48</f>
        <v>1248</v>
      </c>
      <c r="I48">
        <f>'[6]Cumulative Stats'!D48</f>
        <v>1093</v>
      </c>
      <c r="J48">
        <f>'[7]Cumulative Stats'!D48</f>
        <v>771</v>
      </c>
      <c r="K48">
        <f>'[8]Cumulative Stats'!D48</f>
        <v>1326</v>
      </c>
      <c r="L48">
        <f>'[9]Cumulative Stats'!D48</f>
        <v>929</v>
      </c>
      <c r="M48">
        <f>'[10]Cumulative Stats'!D48</f>
        <v>1414</v>
      </c>
      <c r="N48">
        <f>'[11]Cumulative Stats'!D48</f>
        <v>898</v>
      </c>
      <c r="O48">
        <f>'[12]Cumulative Stats'!D48</f>
        <v>1074</v>
      </c>
      <c r="P48">
        <f>'[13]Cumulative Stats'!D48</f>
        <v>1298</v>
      </c>
      <c r="T48">
        <f>SUM(D48:S48)</f>
        <v>14259</v>
      </c>
      <c r="U48" s="6">
        <f>T48/$B$1</f>
        <v>156.69230769230768</v>
      </c>
      <c r="V48" s="6">
        <f>14304/91</f>
        <v>157.1868131868132</v>
      </c>
    </row>
    <row r="49" spans="1:24">
      <c r="A49" t="s">
        <v>31</v>
      </c>
      <c r="D49">
        <f>'[1]Cumulative Stats'!D49</f>
        <v>16.920000000000002</v>
      </c>
      <c r="E49">
        <f>'[2]Cumulative Stats'!D49</f>
        <v>24.979166666666668</v>
      </c>
      <c r="F49">
        <f>'[3]Cumulative Stats'!D49</f>
        <v>28.081632653061224</v>
      </c>
      <c r="G49">
        <f>'[4]Cumulative Stats'!D49</f>
        <v>23.848484848484848</v>
      </c>
      <c r="H49">
        <f>'[5]Cumulative Stats'!D49</f>
        <v>21.152542372881356</v>
      </c>
      <c r="I49">
        <f>'[6]Cumulative Stats'!D49</f>
        <v>30.361111111111111</v>
      </c>
      <c r="J49">
        <f>'[7]Cumulative Stats'!D49</f>
        <v>21.416666666666668</v>
      </c>
      <c r="K49">
        <f>'[8]Cumulative Stats'!D49</f>
        <v>20.09090909090909</v>
      </c>
      <c r="L49">
        <f>'[9]Cumulative Stats'!D49</f>
        <v>20.195652173913043</v>
      </c>
      <c r="M49">
        <f>'[10]Cumulative Stats'!D49</f>
        <v>20.492753623188406</v>
      </c>
      <c r="N49">
        <f>'[11]Cumulative Stats'!D49</f>
        <v>20.88372093023256</v>
      </c>
      <c r="O49">
        <f>'[12]Cumulative Stats'!D49</f>
        <v>19.527272727272727</v>
      </c>
      <c r="P49">
        <f>'[13]Cumulative Stats'!D49</f>
        <v>20.93548387096774</v>
      </c>
      <c r="U49" s="6">
        <f>U48/U47</f>
        <v>21.869631901840489</v>
      </c>
      <c r="V49" s="6">
        <f>V48/V47</f>
        <v>22.006153846153847</v>
      </c>
    </row>
    <row r="50" spans="1:24">
      <c r="A50" t="s">
        <v>32</v>
      </c>
      <c r="D50">
        <f>'[1]Cumulative Stats'!D50</f>
        <v>0</v>
      </c>
      <c r="E50">
        <f>'[2]Cumulative Stats'!D50</f>
        <v>2</v>
      </c>
      <c r="F50">
        <f>'[3]Cumulative Stats'!D50</f>
        <v>2</v>
      </c>
      <c r="G50">
        <f>'[4]Cumulative Stats'!D50</f>
        <v>1</v>
      </c>
      <c r="H50">
        <f>'[5]Cumulative Stats'!D50</f>
        <v>1</v>
      </c>
      <c r="I50">
        <f>'[6]Cumulative Stats'!D50</f>
        <v>1</v>
      </c>
      <c r="J50">
        <f>'[7]Cumulative Stats'!D50</f>
        <v>0</v>
      </c>
      <c r="K50">
        <f>'[8]Cumulative Stats'!D50</f>
        <v>0</v>
      </c>
      <c r="L50">
        <f>'[9]Cumulative Stats'!D50</f>
        <v>0</v>
      </c>
      <c r="M50">
        <f>'[10]Cumulative Stats'!D50</f>
        <v>0</v>
      </c>
      <c r="N50">
        <f>'[11]Cumulative Stats'!D50</f>
        <v>0</v>
      </c>
      <c r="O50">
        <f>'[12]Cumulative Stats'!D50</f>
        <v>0</v>
      </c>
      <c r="P50">
        <f>'[13]Cumulative Stats'!D50</f>
        <v>0</v>
      </c>
      <c r="T50">
        <f>SUM(D50:S50)</f>
        <v>7</v>
      </c>
      <c r="U50" s="3">
        <f>T50/$B$1</f>
        <v>7.6923076923076927E-2</v>
      </c>
      <c r="V50" s="3">
        <f>7/91</f>
        <v>7.6923076923076927E-2</v>
      </c>
    </row>
    <row r="51" spans="1:24">
      <c r="D51">
        <f>'[1]Cumulative Stats'!D51</f>
        <v>0</v>
      </c>
      <c r="E51">
        <f>'[2]Cumulative Stats'!D51</f>
        <v>0</v>
      </c>
      <c r="F51">
        <f>'[3]Cumulative Stats'!D51</f>
        <v>0</v>
      </c>
      <c r="G51">
        <f>'[4]Cumulative Stats'!D51</f>
        <v>0</v>
      </c>
      <c r="H51">
        <f>'[5]Cumulative Stats'!D51</f>
        <v>0</v>
      </c>
      <c r="I51">
        <f>'[6]Cumulative Stats'!D51</f>
        <v>0</v>
      </c>
      <c r="J51">
        <f>'[7]Cumulative Stats'!D51</f>
        <v>0</v>
      </c>
      <c r="K51">
        <f>'[8]Cumulative Stats'!D51</f>
        <v>0</v>
      </c>
      <c r="L51">
        <f>'[9]Cumulative Stats'!D51</f>
        <v>0</v>
      </c>
      <c r="M51">
        <f>'[10]Cumulative Stats'!D51</f>
        <v>0</v>
      </c>
      <c r="N51">
        <f>'[11]Cumulative Stats'!D51</f>
        <v>0</v>
      </c>
      <c r="O51">
        <f>'[12]Cumulative Stats'!D51</f>
        <v>0</v>
      </c>
      <c r="P51">
        <f>'[13]Cumulative Stats'!D51</f>
        <v>0</v>
      </c>
    </row>
    <row r="52" spans="1:24">
      <c r="A52" t="s">
        <v>34</v>
      </c>
      <c r="D52">
        <f>'[1]Cumulative Stats'!D52</f>
        <v>60</v>
      </c>
      <c r="E52">
        <f>'[2]Cumulative Stats'!D52</f>
        <v>102</v>
      </c>
      <c r="F52">
        <f>'[3]Cumulative Stats'!D52</f>
        <v>88</v>
      </c>
      <c r="G52">
        <f>'[4]Cumulative Stats'!D52</f>
        <v>77</v>
      </c>
      <c r="H52">
        <f>'[5]Cumulative Stats'!D52</f>
        <v>97</v>
      </c>
      <c r="I52">
        <f>'[6]Cumulative Stats'!D52</f>
        <v>95</v>
      </c>
      <c r="J52">
        <f>'[7]Cumulative Stats'!D52</f>
        <v>99</v>
      </c>
      <c r="K52">
        <f>'[8]Cumulative Stats'!D52</f>
        <v>100</v>
      </c>
      <c r="L52">
        <f>'[9]Cumulative Stats'!D52</f>
        <v>77</v>
      </c>
      <c r="M52">
        <f>'[10]Cumulative Stats'!D52</f>
        <v>80</v>
      </c>
      <c r="N52">
        <f>'[11]Cumulative Stats'!D52</f>
        <v>96</v>
      </c>
      <c r="O52">
        <f>'[12]Cumulative Stats'!D52</f>
        <v>124</v>
      </c>
      <c r="P52">
        <f>'[13]Cumulative Stats'!D52</f>
        <v>65</v>
      </c>
      <c r="T52">
        <f>SUM(D52:S52)</f>
        <v>1160</v>
      </c>
      <c r="U52" s="6">
        <f>T52/$B$1</f>
        <v>12.747252747252746</v>
      </c>
      <c r="V52" s="6">
        <f>1011/91</f>
        <v>11.109890109890109</v>
      </c>
    </row>
    <row r="53" spans="1:24">
      <c r="A53" t="s">
        <v>35</v>
      </c>
      <c r="D53">
        <f>'[1]Cumulative Stats'!D53</f>
        <v>588</v>
      </c>
      <c r="E53">
        <f>'[2]Cumulative Stats'!D53</f>
        <v>1032</v>
      </c>
      <c r="F53">
        <f>'[3]Cumulative Stats'!D53</f>
        <v>794</v>
      </c>
      <c r="G53">
        <f>'[4]Cumulative Stats'!D53</f>
        <v>723</v>
      </c>
      <c r="H53">
        <f>'[5]Cumulative Stats'!D53</f>
        <v>906</v>
      </c>
      <c r="I53">
        <f>'[6]Cumulative Stats'!D53</f>
        <v>1029</v>
      </c>
      <c r="J53">
        <f>'[7]Cumulative Stats'!D53</f>
        <v>1051</v>
      </c>
      <c r="K53">
        <f>'[8]Cumulative Stats'!D53</f>
        <v>977</v>
      </c>
      <c r="L53">
        <f>'[9]Cumulative Stats'!D53</f>
        <v>771</v>
      </c>
      <c r="M53">
        <f>'[10]Cumulative Stats'!D53</f>
        <v>692</v>
      </c>
      <c r="N53">
        <f>'[11]Cumulative Stats'!D53</f>
        <v>953</v>
      </c>
      <c r="O53">
        <f>'[12]Cumulative Stats'!D53</f>
        <v>1129</v>
      </c>
      <c r="P53">
        <f>'[13]Cumulative Stats'!D53</f>
        <v>580</v>
      </c>
      <c r="T53">
        <f>SUM(D53:S53)</f>
        <v>11225</v>
      </c>
      <c r="U53" s="6">
        <f>T53/$B$1</f>
        <v>123.35164835164835</v>
      </c>
      <c r="V53" s="6">
        <f>10509/91</f>
        <v>115.48351648351648</v>
      </c>
    </row>
    <row r="54" spans="1:24">
      <c r="D54">
        <f>'[1]Cumulative Stats'!D54</f>
        <v>0</v>
      </c>
      <c r="E54">
        <f>'[2]Cumulative Stats'!D54</f>
        <v>0</v>
      </c>
      <c r="F54">
        <f>'[3]Cumulative Stats'!D54</f>
        <v>0</v>
      </c>
      <c r="G54">
        <f>'[4]Cumulative Stats'!D54</f>
        <v>0</v>
      </c>
      <c r="H54">
        <f>'[5]Cumulative Stats'!D54</f>
        <v>0</v>
      </c>
      <c r="I54">
        <f>'[6]Cumulative Stats'!D54</f>
        <v>0</v>
      </c>
      <c r="J54">
        <f>'[7]Cumulative Stats'!D54</f>
        <v>0</v>
      </c>
      <c r="K54">
        <f>'[8]Cumulative Stats'!D54</f>
        <v>0</v>
      </c>
      <c r="L54">
        <f>'[9]Cumulative Stats'!D54</f>
        <v>0</v>
      </c>
      <c r="M54">
        <f>'[10]Cumulative Stats'!D54</f>
        <v>0</v>
      </c>
      <c r="N54">
        <f>'[11]Cumulative Stats'!D54</f>
        <v>0</v>
      </c>
      <c r="O54">
        <f>'[12]Cumulative Stats'!D54</f>
        <v>0</v>
      </c>
      <c r="P54">
        <f>'[13]Cumulative Stats'!D54</f>
        <v>0</v>
      </c>
    </row>
    <row r="55" spans="1:24">
      <c r="A55" t="s">
        <v>36</v>
      </c>
      <c r="D55">
        <f>'[1]Cumulative Stats'!D55</f>
        <v>22</v>
      </c>
      <c r="E55">
        <f>'[2]Cumulative Stats'!D55</f>
        <v>27</v>
      </c>
      <c r="F55">
        <f>'[3]Cumulative Stats'!D55</f>
        <v>25</v>
      </c>
      <c r="G55">
        <f>'[4]Cumulative Stats'!D55</f>
        <v>27</v>
      </c>
      <c r="H55">
        <f>'[5]Cumulative Stats'!D55</f>
        <v>24</v>
      </c>
      <c r="I55">
        <f>'[6]Cumulative Stats'!D55</f>
        <v>21</v>
      </c>
      <c r="J55">
        <f>'[7]Cumulative Stats'!D55</f>
        <v>29</v>
      </c>
      <c r="K55">
        <f>'[8]Cumulative Stats'!D55</f>
        <v>27</v>
      </c>
      <c r="L55">
        <f>'[9]Cumulative Stats'!D55</f>
        <v>28</v>
      </c>
      <c r="M55">
        <f>'[10]Cumulative Stats'!D55</f>
        <v>19</v>
      </c>
      <c r="N55">
        <f>'[11]Cumulative Stats'!D55</f>
        <v>21</v>
      </c>
      <c r="O55">
        <f>'[12]Cumulative Stats'!D55</f>
        <v>34</v>
      </c>
      <c r="P55">
        <f>'[13]Cumulative Stats'!D55</f>
        <v>22</v>
      </c>
      <c r="T55">
        <f>SUM(D55:S55)</f>
        <v>326</v>
      </c>
      <c r="U55" s="6">
        <f>T55/$B$1</f>
        <v>3.5824175824175826</v>
      </c>
      <c r="V55" s="6">
        <f>350/91</f>
        <v>3.8461538461538463</v>
      </c>
    </row>
    <row r="56" spans="1:24">
      <c r="A56" t="s">
        <v>81</v>
      </c>
      <c r="D56">
        <f>'[1]Cumulative Stats'!D56</f>
        <v>15</v>
      </c>
      <c r="E56">
        <f>'[2]Cumulative Stats'!D56</f>
        <v>12</v>
      </c>
      <c r="F56">
        <f>'[3]Cumulative Stats'!D56</f>
        <v>16</v>
      </c>
      <c r="G56">
        <f>'[4]Cumulative Stats'!D56</f>
        <v>17</v>
      </c>
      <c r="H56">
        <f>'[5]Cumulative Stats'!D56</f>
        <v>11</v>
      </c>
      <c r="I56">
        <f>'[6]Cumulative Stats'!D56</f>
        <v>13</v>
      </c>
      <c r="J56">
        <f>'[7]Cumulative Stats'!D56</f>
        <v>19</v>
      </c>
      <c r="K56">
        <f>'[8]Cumulative Stats'!D56</f>
        <v>15</v>
      </c>
      <c r="L56">
        <f>'[9]Cumulative Stats'!D56</f>
        <v>19</v>
      </c>
      <c r="M56">
        <f>'[10]Cumulative Stats'!D56</f>
        <v>14</v>
      </c>
      <c r="N56">
        <f>'[11]Cumulative Stats'!D56</f>
        <v>12</v>
      </c>
      <c r="O56">
        <f>'[12]Cumulative Stats'!D56</f>
        <v>19</v>
      </c>
      <c r="P56">
        <f>'[13]Cumulative Stats'!D56</f>
        <v>13</v>
      </c>
      <c r="T56">
        <f>SUM(D56:S56)</f>
        <v>195</v>
      </c>
      <c r="U56" s="6">
        <f>T56/$B$1</f>
        <v>2.1428571428571428</v>
      </c>
      <c r="V56" s="6">
        <f>137/91</f>
        <v>1.5054945054945055</v>
      </c>
      <c r="X56" s="6"/>
    </row>
    <row r="57" spans="1:24">
      <c r="D57">
        <f>'[1]Cumulative Stats'!D57</f>
        <v>0</v>
      </c>
      <c r="E57">
        <f>'[2]Cumulative Stats'!D57</f>
        <v>0</v>
      </c>
      <c r="F57">
        <f>'[3]Cumulative Stats'!D57</f>
        <v>0</v>
      </c>
      <c r="G57">
        <f>'[4]Cumulative Stats'!D57</f>
        <v>0</v>
      </c>
      <c r="H57">
        <f>'[5]Cumulative Stats'!D57</f>
        <v>0</v>
      </c>
      <c r="I57">
        <f>'[6]Cumulative Stats'!D57</f>
        <v>0</v>
      </c>
      <c r="J57">
        <f>'[7]Cumulative Stats'!D57</f>
        <v>0</v>
      </c>
      <c r="K57">
        <f>'[8]Cumulative Stats'!D57</f>
        <v>0</v>
      </c>
      <c r="L57">
        <f>'[9]Cumulative Stats'!D57</f>
        <v>0</v>
      </c>
      <c r="M57">
        <f>'[10]Cumulative Stats'!D57</f>
        <v>0</v>
      </c>
      <c r="N57">
        <f>'[11]Cumulative Stats'!D57</f>
        <v>0</v>
      </c>
      <c r="O57">
        <f>'[12]Cumulative Stats'!D57</f>
        <v>0</v>
      </c>
      <c r="P57">
        <f>'[13]Cumulative Stats'!D57</f>
        <v>0</v>
      </c>
    </row>
    <row r="58" spans="1:24">
      <c r="A58" t="s">
        <v>37</v>
      </c>
      <c r="D58">
        <f>'[1]Cumulative Stats'!D58</f>
        <v>244</v>
      </c>
      <c r="E58">
        <f>'[2]Cumulative Stats'!D58</f>
        <v>247</v>
      </c>
      <c r="F58">
        <f>'[3]Cumulative Stats'!D58</f>
        <v>361</v>
      </c>
      <c r="G58">
        <f>'[4]Cumulative Stats'!D58</f>
        <v>343</v>
      </c>
      <c r="H58">
        <f>'[5]Cumulative Stats'!D58</f>
        <v>203</v>
      </c>
      <c r="I58">
        <f>'[6]Cumulative Stats'!D58</f>
        <v>382</v>
      </c>
      <c r="J58">
        <f>'[7]Cumulative Stats'!D58</f>
        <v>245</v>
      </c>
      <c r="K58">
        <f>'[8]Cumulative Stats'!D58</f>
        <v>179</v>
      </c>
      <c r="L58">
        <f>'[9]Cumulative Stats'!D58</f>
        <v>319</v>
      </c>
      <c r="M58">
        <f>'[10]Cumulative Stats'!D58</f>
        <v>190</v>
      </c>
      <c r="N58">
        <f>'[11]Cumulative Stats'!D58</f>
        <v>326</v>
      </c>
      <c r="O58">
        <f>'[12]Cumulative Stats'!D58</f>
        <v>343</v>
      </c>
      <c r="P58">
        <f>'[13]Cumulative Stats'!D58</f>
        <v>285</v>
      </c>
      <c r="T58">
        <f t="shared" ref="T58:T66" si="0">SUM(D58:S58)</f>
        <v>3667</v>
      </c>
      <c r="U58" s="6">
        <f t="shared" ref="U58:U66" si="1">T58/$B$1</f>
        <v>40.296703296703299</v>
      </c>
      <c r="V58" s="6">
        <f>3652/91</f>
        <v>40.131868131868131</v>
      </c>
    </row>
    <row r="59" spans="1:24">
      <c r="A59" t="s">
        <v>38</v>
      </c>
      <c r="D59">
        <f>'[1]Cumulative Stats'!D59</f>
        <v>30</v>
      </c>
      <c r="E59">
        <f>'[2]Cumulative Stats'!D59</f>
        <v>28</v>
      </c>
      <c r="F59">
        <f>'[3]Cumulative Stats'!D59</f>
        <v>38</v>
      </c>
      <c r="G59">
        <f>'[4]Cumulative Stats'!D59</f>
        <v>37</v>
      </c>
      <c r="H59">
        <f>'[5]Cumulative Stats'!D59</f>
        <v>23</v>
      </c>
      <c r="I59">
        <f>'[6]Cumulative Stats'!D59</f>
        <v>41</v>
      </c>
      <c r="J59">
        <f>'[7]Cumulative Stats'!D59</f>
        <v>23</v>
      </c>
      <c r="K59">
        <f>'[8]Cumulative Stats'!D59</f>
        <v>20</v>
      </c>
      <c r="L59">
        <f>'[9]Cumulative Stats'!D59</f>
        <v>35</v>
      </c>
      <c r="M59">
        <f>'[10]Cumulative Stats'!D59</f>
        <v>22</v>
      </c>
      <c r="N59">
        <f>'[11]Cumulative Stats'!D59</f>
        <v>38</v>
      </c>
      <c r="O59">
        <f>'[12]Cumulative Stats'!D59</f>
        <v>41</v>
      </c>
      <c r="P59">
        <f>'[13]Cumulative Stats'!D59</f>
        <v>32</v>
      </c>
      <c r="T59">
        <f t="shared" si="0"/>
        <v>408</v>
      </c>
      <c r="U59" s="6">
        <f t="shared" si="1"/>
        <v>4.4835164835164836</v>
      </c>
      <c r="V59" s="6">
        <f>412/91</f>
        <v>4.5274725274725274</v>
      </c>
    </row>
    <row r="60" spans="1:24">
      <c r="A60" t="s">
        <v>39</v>
      </c>
      <c r="D60">
        <f>'[1]Cumulative Stats'!D60</f>
        <v>13</v>
      </c>
      <c r="E60">
        <f>'[2]Cumulative Stats'!D60</f>
        <v>9</v>
      </c>
      <c r="F60">
        <f>'[3]Cumulative Stats'!D60</f>
        <v>16</v>
      </c>
      <c r="G60">
        <f>'[4]Cumulative Stats'!D60</f>
        <v>15</v>
      </c>
      <c r="H60">
        <f>'[5]Cumulative Stats'!D60</f>
        <v>10</v>
      </c>
      <c r="I60">
        <f>'[6]Cumulative Stats'!D60</f>
        <v>18</v>
      </c>
      <c r="J60">
        <f>'[7]Cumulative Stats'!D60</f>
        <v>9</v>
      </c>
      <c r="K60">
        <f>'[8]Cumulative Stats'!D60</f>
        <v>7</v>
      </c>
      <c r="L60">
        <f>'[9]Cumulative Stats'!D60</f>
        <v>14</v>
      </c>
      <c r="M60">
        <f>'[10]Cumulative Stats'!D60</f>
        <v>5</v>
      </c>
      <c r="N60">
        <f>'[11]Cumulative Stats'!D60</f>
        <v>14</v>
      </c>
      <c r="O60">
        <f>'[12]Cumulative Stats'!D60</f>
        <v>17</v>
      </c>
      <c r="P60">
        <f>'[13]Cumulative Stats'!D60</f>
        <v>15</v>
      </c>
      <c r="T60">
        <f t="shared" si="0"/>
        <v>162</v>
      </c>
      <c r="U60" s="6">
        <f t="shared" si="1"/>
        <v>1.7802197802197801</v>
      </c>
      <c r="V60" s="6">
        <f>143/91</f>
        <v>1.5714285714285714</v>
      </c>
    </row>
    <row r="61" spans="1:24">
      <c r="A61" t="s">
        <v>40</v>
      </c>
      <c r="D61">
        <f>'[1]Cumulative Stats'!D61</f>
        <v>12</v>
      </c>
      <c r="E61">
        <f>'[2]Cumulative Stats'!D61</f>
        <v>16</v>
      </c>
      <c r="F61">
        <f>'[3]Cumulative Stats'!D61</f>
        <v>19</v>
      </c>
      <c r="G61">
        <f>'[4]Cumulative Stats'!D61</f>
        <v>15</v>
      </c>
      <c r="H61">
        <f>'[5]Cumulative Stats'!D61</f>
        <v>7</v>
      </c>
      <c r="I61">
        <f>'[6]Cumulative Stats'!D61</f>
        <v>18</v>
      </c>
      <c r="J61">
        <f>'[7]Cumulative Stats'!D61</f>
        <v>11</v>
      </c>
      <c r="K61">
        <f>'[8]Cumulative Stats'!D61</f>
        <v>10</v>
      </c>
      <c r="L61">
        <f>'[9]Cumulative Stats'!D61</f>
        <v>20</v>
      </c>
      <c r="M61">
        <f>'[10]Cumulative Stats'!D61</f>
        <v>17</v>
      </c>
      <c r="N61">
        <f>'[11]Cumulative Stats'!D61</f>
        <v>22</v>
      </c>
      <c r="O61">
        <f>'[12]Cumulative Stats'!D61</f>
        <v>19</v>
      </c>
      <c r="P61">
        <f>'[13]Cumulative Stats'!D61</f>
        <v>17</v>
      </c>
      <c r="T61">
        <f t="shared" si="0"/>
        <v>203</v>
      </c>
      <c r="U61" s="6">
        <f t="shared" si="1"/>
        <v>2.2307692307692308</v>
      </c>
      <c r="V61" s="6">
        <f>226/91</f>
        <v>2.4835164835164836</v>
      </c>
    </row>
    <row r="62" spans="1:24">
      <c r="A62" t="s">
        <v>41</v>
      </c>
      <c r="D62">
        <f>'[1]Cumulative Stats'!D62</f>
        <v>5</v>
      </c>
      <c r="E62">
        <f>'[2]Cumulative Stats'!D62</f>
        <v>3</v>
      </c>
      <c r="F62">
        <f>'[3]Cumulative Stats'!D62</f>
        <v>3</v>
      </c>
      <c r="G62">
        <f>'[4]Cumulative Stats'!D62</f>
        <v>7</v>
      </c>
      <c r="H62">
        <f>'[5]Cumulative Stats'!D62</f>
        <v>6</v>
      </c>
      <c r="I62">
        <f>'[6]Cumulative Stats'!D62</f>
        <v>5</v>
      </c>
      <c r="J62">
        <f>'[7]Cumulative Stats'!D62</f>
        <v>3</v>
      </c>
      <c r="K62">
        <f>'[8]Cumulative Stats'!D62</f>
        <v>3</v>
      </c>
      <c r="L62">
        <f>'[9]Cumulative Stats'!D62</f>
        <v>1</v>
      </c>
      <c r="M62">
        <f>'[10]Cumulative Stats'!D62</f>
        <v>0</v>
      </c>
      <c r="N62">
        <f>'[11]Cumulative Stats'!D62</f>
        <v>2</v>
      </c>
      <c r="O62">
        <f>'[12]Cumulative Stats'!D62</f>
        <v>5</v>
      </c>
      <c r="P62">
        <f>'[13]Cumulative Stats'!D62</f>
        <v>0</v>
      </c>
      <c r="T62">
        <f t="shared" si="0"/>
        <v>43</v>
      </c>
      <c r="U62" s="6">
        <f t="shared" si="1"/>
        <v>0.47252747252747251</v>
      </c>
      <c r="V62" s="6">
        <f>43/91</f>
        <v>0.47252747252747251</v>
      </c>
    </row>
    <row r="63" spans="1:24">
      <c r="A63" t="s">
        <v>42</v>
      </c>
      <c r="D63">
        <f>'[1]Cumulative Stats'!D63</f>
        <v>28</v>
      </c>
      <c r="E63">
        <f>'[2]Cumulative Stats'!D63</f>
        <v>28</v>
      </c>
      <c r="F63">
        <f>'[3]Cumulative Stats'!D63</f>
        <v>38</v>
      </c>
      <c r="G63">
        <f>'[4]Cumulative Stats'!D63</f>
        <v>37</v>
      </c>
      <c r="H63">
        <f>'[5]Cumulative Stats'!D63</f>
        <v>20</v>
      </c>
      <c r="I63">
        <f>'[6]Cumulative Stats'!D63</f>
        <v>41</v>
      </c>
      <c r="J63">
        <f>'[7]Cumulative Stats'!D63</f>
        <v>23</v>
      </c>
      <c r="K63">
        <f>'[8]Cumulative Stats'!D63</f>
        <v>17</v>
      </c>
      <c r="L63">
        <f>'[9]Cumulative Stats'!D63</f>
        <v>35</v>
      </c>
      <c r="M63">
        <f>'[10]Cumulative Stats'!D63</f>
        <v>19</v>
      </c>
      <c r="N63">
        <f>'[11]Cumulative Stats'!D63</f>
        <v>35</v>
      </c>
      <c r="O63">
        <f>'[12]Cumulative Stats'!D63</f>
        <v>39</v>
      </c>
      <c r="P63">
        <f>'[13]Cumulative Stats'!D63</f>
        <v>31</v>
      </c>
      <c r="T63">
        <f t="shared" si="0"/>
        <v>391</v>
      </c>
      <c r="U63" s="6">
        <f t="shared" si="1"/>
        <v>4.2967032967032965</v>
      </c>
      <c r="V63" s="6">
        <f>397/91</f>
        <v>4.3626373626373622</v>
      </c>
    </row>
    <row r="64" spans="1:24">
      <c r="A64" t="s">
        <v>43</v>
      </c>
      <c r="D64">
        <f>'[1]Cumulative Stats'!D64</f>
        <v>0</v>
      </c>
      <c r="E64">
        <f>'[2]Cumulative Stats'!D64</f>
        <v>0</v>
      </c>
      <c r="F64">
        <f>'[3]Cumulative Stats'!D64</f>
        <v>1</v>
      </c>
      <c r="G64">
        <f>'[4]Cumulative Stats'!D64</f>
        <v>0</v>
      </c>
      <c r="H64">
        <f>'[5]Cumulative Stats'!D64</f>
        <v>0</v>
      </c>
      <c r="I64">
        <f>'[6]Cumulative Stats'!D64</f>
        <v>1</v>
      </c>
      <c r="J64">
        <f>'[7]Cumulative Stats'!D64</f>
        <v>0</v>
      </c>
      <c r="K64">
        <f>'[8]Cumulative Stats'!D64</f>
        <v>0</v>
      </c>
      <c r="L64">
        <f>'[9]Cumulative Stats'!D64</f>
        <v>1</v>
      </c>
      <c r="M64">
        <f>'[10]Cumulative Stats'!D64</f>
        <v>0</v>
      </c>
      <c r="N64">
        <f>'[11]Cumulative Stats'!D64</f>
        <v>0</v>
      </c>
      <c r="O64">
        <f>'[12]Cumulative Stats'!D64</f>
        <v>2</v>
      </c>
      <c r="P64">
        <f>'[13]Cumulative Stats'!D64</f>
        <v>1</v>
      </c>
      <c r="T64">
        <f t="shared" si="0"/>
        <v>6</v>
      </c>
      <c r="U64" s="6">
        <f>T64/$B$1</f>
        <v>6.5934065934065936E-2</v>
      </c>
      <c r="V64" s="6">
        <f>3/91</f>
        <v>3.2967032967032968E-2</v>
      </c>
    </row>
    <row r="65" spans="1:22">
      <c r="A65" t="s">
        <v>44</v>
      </c>
      <c r="D65">
        <f>'[1]Cumulative Stats'!D65</f>
        <v>12</v>
      </c>
      <c r="E65">
        <f>'[2]Cumulative Stats'!D65</f>
        <v>17</v>
      </c>
      <c r="F65">
        <f>'[3]Cumulative Stats'!D65</f>
        <v>31</v>
      </c>
      <c r="G65">
        <f>'[4]Cumulative Stats'!D65</f>
        <v>28</v>
      </c>
      <c r="H65">
        <f>'[5]Cumulative Stats'!D65</f>
        <v>15</v>
      </c>
      <c r="I65">
        <f>'[6]Cumulative Stats'!D65</f>
        <v>31</v>
      </c>
      <c r="J65">
        <f>'[7]Cumulative Stats'!D65</f>
        <v>28</v>
      </c>
      <c r="K65">
        <f>'[8]Cumulative Stats'!D65</f>
        <v>14</v>
      </c>
      <c r="L65">
        <f>'[9]Cumulative Stats'!D65</f>
        <v>24</v>
      </c>
      <c r="M65">
        <f>'[10]Cumulative Stats'!D65</f>
        <v>13</v>
      </c>
      <c r="N65">
        <f>'[11]Cumulative Stats'!D65</f>
        <v>21</v>
      </c>
      <c r="O65">
        <f>'[12]Cumulative Stats'!D65</f>
        <v>18</v>
      </c>
      <c r="P65">
        <f>'[13]Cumulative Stats'!D65</f>
        <v>20</v>
      </c>
      <c r="T65">
        <f t="shared" si="0"/>
        <v>272</v>
      </c>
      <c r="U65" s="6">
        <f t="shared" si="1"/>
        <v>2.9890109890109891</v>
      </c>
      <c r="V65" s="6">
        <f>259/91</f>
        <v>2.8461538461538463</v>
      </c>
    </row>
    <row r="66" spans="1:22">
      <c r="A66" t="s">
        <v>45</v>
      </c>
      <c r="D66">
        <f>'[1]Cumulative Stats'!D66</f>
        <v>34</v>
      </c>
      <c r="E66">
        <f>'[2]Cumulative Stats'!D66</f>
        <v>36</v>
      </c>
      <c r="F66">
        <f>'[3]Cumulative Stats'!D66</f>
        <v>42</v>
      </c>
      <c r="G66">
        <f>'[4]Cumulative Stats'!D66</f>
        <v>36</v>
      </c>
      <c r="H66">
        <f>'[5]Cumulative Stats'!D66</f>
        <v>31</v>
      </c>
      <c r="I66">
        <f>'[6]Cumulative Stats'!D66</f>
        <v>51</v>
      </c>
      <c r="J66">
        <f>'[7]Cumulative Stats'!D66</f>
        <v>40</v>
      </c>
      <c r="K66">
        <f>'[8]Cumulative Stats'!D66</f>
        <v>32</v>
      </c>
      <c r="L66">
        <f>'[9]Cumulative Stats'!D66</f>
        <v>38</v>
      </c>
      <c r="M66">
        <f>'[10]Cumulative Stats'!D66</f>
        <v>27</v>
      </c>
      <c r="N66">
        <f>'[11]Cumulative Stats'!D66</f>
        <v>37</v>
      </c>
      <c r="O66">
        <f>'[12]Cumulative Stats'!D66</f>
        <v>32</v>
      </c>
      <c r="P66">
        <f>'[13]Cumulative Stats'!D66</f>
        <v>30</v>
      </c>
      <c r="T66">
        <f t="shared" si="0"/>
        <v>466</v>
      </c>
      <c r="U66" s="6">
        <f t="shared" si="1"/>
        <v>5.1208791208791204</v>
      </c>
      <c r="V66" s="6">
        <f>424/91</f>
        <v>4.6593406593406597</v>
      </c>
    </row>
    <row r="67" spans="1:22">
      <c r="A67" t="s">
        <v>46</v>
      </c>
      <c r="D67">
        <f>'[1]Cumulative Stats'!D67</f>
        <v>35.294117647058826</v>
      </c>
      <c r="E67">
        <f>'[2]Cumulative Stats'!D67</f>
        <v>47.222222222222221</v>
      </c>
      <c r="F67">
        <f>'[3]Cumulative Stats'!D67</f>
        <v>73.80952380952381</v>
      </c>
      <c r="G67">
        <f>'[4]Cumulative Stats'!D67</f>
        <v>77.777777777777786</v>
      </c>
      <c r="H67">
        <f>'[5]Cumulative Stats'!D67</f>
        <v>48.387096774193552</v>
      </c>
      <c r="I67">
        <f>'[6]Cumulative Stats'!D67</f>
        <v>60.784313725490193</v>
      </c>
      <c r="J67">
        <f>'[7]Cumulative Stats'!D67</f>
        <v>70</v>
      </c>
      <c r="K67">
        <f>'[8]Cumulative Stats'!D67</f>
        <v>43.75</v>
      </c>
      <c r="L67">
        <f>'[9]Cumulative Stats'!D67</f>
        <v>63.157894736842103</v>
      </c>
      <c r="M67">
        <f>'[10]Cumulative Stats'!D67</f>
        <v>48.148148148148145</v>
      </c>
      <c r="N67">
        <f>'[11]Cumulative Stats'!D67</f>
        <v>56.756756756756758</v>
      </c>
      <c r="O67">
        <f>'[12]Cumulative Stats'!D67</f>
        <v>56.25</v>
      </c>
      <c r="P67">
        <f>'[13]Cumulative Stats'!D67</f>
        <v>66.666666666666657</v>
      </c>
      <c r="U67" s="6">
        <f>U65/U66*100</f>
        <v>58.369098712446352</v>
      </c>
      <c r="V67" s="6">
        <f>V65/V66*100</f>
        <v>61.084905660377352</v>
      </c>
    </row>
    <row r="68" spans="1:22">
      <c r="U68" s="6"/>
      <c r="V68" s="6"/>
    </row>
    <row r="69" spans="1:22">
      <c r="U69" s="6"/>
      <c r="V69" s="6"/>
    </row>
    <row r="70" spans="1:22">
      <c r="A70" s="8"/>
    </row>
  </sheetData>
  <sortState xmlns:xlrd2="http://schemas.microsoft.com/office/spreadsheetml/2017/richdata2" ref="W6:AB21">
    <sortCondition descending="1" ref="AB6:AB21"/>
  </sortState>
  <phoneticPr fontId="1" type="noConversion"/>
  <pageMargins left="0.75" right="0.75" top="1" bottom="1" header="0.5" footer="0.5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TotalYards">
                <anchor moveWithCells="1" sizeWithCells="1">
                  <from>
                    <xdr:col>29</xdr:col>
                    <xdr:colOff>38100</xdr:colOff>
                    <xdr:row>3</xdr:row>
                    <xdr:rowOff>114300</xdr:rowOff>
                  </from>
                  <to>
                    <xdr:col>30</xdr:col>
                    <xdr:colOff>121920</xdr:colOff>
                    <xdr:row>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0]!RushingYards">
                <anchor moveWithCells="1" sizeWithCells="1">
                  <from>
                    <xdr:col>29</xdr:col>
                    <xdr:colOff>45720</xdr:colOff>
                    <xdr:row>9</xdr:row>
                    <xdr:rowOff>7620</xdr:rowOff>
                  </from>
                  <to>
                    <xdr:col>30</xdr:col>
                    <xdr:colOff>121920</xdr:colOff>
                    <xdr:row>13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Button 3">
              <controlPr defaultSize="0" print="0" autoFill="0" autoPict="0" macro="[0]!PassingYards">
                <anchor moveWithCells="1" sizeWithCells="1">
                  <from>
                    <xdr:col>29</xdr:col>
                    <xdr:colOff>45720</xdr:colOff>
                    <xdr:row>14</xdr:row>
                    <xdr:rowOff>83820</xdr:rowOff>
                  </from>
                  <to>
                    <xdr:col>30</xdr:col>
                    <xdr:colOff>152400</xdr:colOff>
                    <xdr:row>19</xdr:row>
                    <xdr:rowOff>76200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0D654-A0A3-AB45-8435-636D8C6B9C32}">
  <dimension ref="A1:AD38"/>
  <sheetViews>
    <sheetView tabSelected="1" zoomScale="125" zoomScaleNormal="125" workbookViewId="0">
      <selection activeCell="C4" sqref="C4"/>
    </sheetView>
  </sheetViews>
  <sheetFormatPr defaultColWidth="11.44140625" defaultRowHeight="13.2"/>
  <cols>
    <col min="1" max="1" width="14" customWidth="1"/>
    <col min="2" max="2" width="7.44140625" customWidth="1"/>
    <col min="3" max="3" width="4.88671875" customWidth="1"/>
    <col min="4" max="4" width="5.6640625" customWidth="1"/>
    <col min="5" max="5" width="6.109375" customWidth="1"/>
    <col min="6" max="6" width="6.44140625" customWidth="1"/>
    <col min="7" max="7" width="4.109375" customWidth="1"/>
    <col min="8" max="8" width="5.6640625" customWidth="1"/>
    <col min="9" max="9" width="5.44140625" customWidth="1"/>
    <col min="10" max="10" width="5" customWidth="1"/>
    <col min="11" max="11" width="4.44140625" customWidth="1"/>
    <col min="12" max="12" width="6.44140625" customWidth="1"/>
    <col min="13" max="13" width="4.88671875" customWidth="1"/>
    <col min="14" max="14" width="5.6640625" customWidth="1"/>
    <col min="15" max="15" width="5.33203125" customWidth="1"/>
    <col min="16" max="16" width="4.33203125" customWidth="1"/>
    <col min="17" max="18" width="5.109375" customWidth="1"/>
    <col min="20" max="20" width="15.44140625" customWidth="1"/>
    <col min="21" max="21" width="9.33203125" customWidth="1"/>
    <col min="22" max="22" width="9.88671875" customWidth="1"/>
    <col min="23" max="23" width="9" customWidth="1"/>
    <col min="24" max="24" width="9.33203125" customWidth="1"/>
    <col min="25" max="25" width="16" customWidth="1"/>
    <col min="26" max="26" width="15.44140625" customWidth="1"/>
    <col min="27" max="27" width="9.33203125" customWidth="1"/>
    <col min="28" max="28" width="9.88671875" customWidth="1"/>
    <col min="29" max="29" width="9" customWidth="1"/>
    <col min="30" max="30" width="9.33203125" customWidth="1"/>
  </cols>
  <sheetData>
    <row r="1" spans="1:30">
      <c r="A1" s="1" t="s">
        <v>146</v>
      </c>
      <c r="T1" s="1" t="s">
        <v>147</v>
      </c>
    </row>
    <row r="3" spans="1:30">
      <c r="A3" s="1" t="s">
        <v>105</v>
      </c>
      <c r="B3" s="1"/>
      <c r="C3" s="1">
        <v>14</v>
      </c>
      <c r="T3" s="1" t="s">
        <v>117</v>
      </c>
      <c r="W3" s="38">
        <f>+C3</f>
        <v>14</v>
      </c>
    </row>
    <row r="5" spans="1:30">
      <c r="A5" s="57"/>
      <c r="B5" s="57"/>
      <c r="C5" s="58"/>
      <c r="D5" s="58"/>
      <c r="E5" s="59" t="s">
        <v>106</v>
      </c>
      <c r="F5" s="58" t="s">
        <v>107</v>
      </c>
      <c r="G5" s="58"/>
      <c r="H5" s="58"/>
      <c r="I5" s="58" t="s">
        <v>108</v>
      </c>
      <c r="J5" s="58" t="s">
        <v>109</v>
      </c>
      <c r="K5" s="58" t="s">
        <v>106</v>
      </c>
      <c r="L5" s="58" t="s">
        <v>47</v>
      </c>
      <c r="M5" s="58"/>
      <c r="N5" s="58"/>
      <c r="O5" s="60"/>
      <c r="Q5" s="4"/>
      <c r="R5" s="4"/>
      <c r="U5" s="4" t="s">
        <v>78</v>
      </c>
      <c r="V5" s="4" t="s">
        <v>78</v>
      </c>
      <c r="AA5" s="4" t="s">
        <v>78</v>
      </c>
      <c r="AB5" s="4" t="s">
        <v>78</v>
      </c>
    </row>
    <row r="6" spans="1:30">
      <c r="A6" s="57" t="s">
        <v>48</v>
      </c>
      <c r="B6" s="57" t="s">
        <v>110</v>
      </c>
      <c r="C6" s="58" t="s">
        <v>49</v>
      </c>
      <c r="D6" s="58" t="s">
        <v>50</v>
      </c>
      <c r="E6" s="59" t="s">
        <v>50</v>
      </c>
      <c r="F6" s="58" t="s">
        <v>51</v>
      </c>
      <c r="G6" s="58" t="s">
        <v>52</v>
      </c>
      <c r="H6" s="58" t="s">
        <v>53</v>
      </c>
      <c r="I6" s="61" t="s">
        <v>111</v>
      </c>
      <c r="J6" s="58" t="s">
        <v>52</v>
      </c>
      <c r="K6" s="58" t="s">
        <v>54</v>
      </c>
      <c r="L6" s="58" t="s">
        <v>55</v>
      </c>
      <c r="M6" s="58" t="s">
        <v>112</v>
      </c>
      <c r="N6" s="58" t="s">
        <v>56</v>
      </c>
      <c r="O6" s="58" t="s">
        <v>113</v>
      </c>
      <c r="P6" s="4"/>
      <c r="Q6" s="4"/>
      <c r="R6" s="4"/>
      <c r="T6" s="38" t="s">
        <v>96</v>
      </c>
      <c r="U6" s="4" t="s">
        <v>97</v>
      </c>
      <c r="V6" s="4" t="s">
        <v>98</v>
      </c>
      <c r="W6" s="4" t="s">
        <v>99</v>
      </c>
      <c r="X6" s="4" t="s">
        <v>100</v>
      </c>
      <c r="Z6" s="1" t="s">
        <v>102</v>
      </c>
      <c r="AA6" s="4" t="s">
        <v>97</v>
      </c>
      <c r="AB6" s="4" t="s">
        <v>98</v>
      </c>
      <c r="AC6" s="4" t="s">
        <v>99</v>
      </c>
      <c r="AD6" s="4" t="s">
        <v>100</v>
      </c>
    </row>
    <row r="7" spans="1:30">
      <c r="A7" s="62" t="str">
        <f>+Passing!A3</f>
        <v>Tarkenton</v>
      </c>
      <c r="B7" s="62" t="str">
        <f>+Passing!B3</f>
        <v>NYG</v>
      </c>
      <c r="C7" s="63">
        <f>+Passing!C3</f>
        <v>355</v>
      </c>
      <c r="D7" s="63">
        <f>+Passing!D3</f>
        <v>234</v>
      </c>
      <c r="E7" s="64">
        <f>+Passing!E3</f>
        <v>65.91549295774648</v>
      </c>
      <c r="F7" s="65">
        <f>+Passing!F3</f>
        <v>3271</v>
      </c>
      <c r="G7" s="63">
        <f>+Passing!G3</f>
        <v>20</v>
      </c>
      <c r="H7" s="63">
        <f>+Passing!H3</f>
        <v>57</v>
      </c>
      <c r="I7" s="63">
        <f>+Passing!I3</f>
        <v>8</v>
      </c>
      <c r="J7" s="64">
        <f>+Passing!J3</f>
        <v>5.6338028169014089</v>
      </c>
      <c r="K7" s="64">
        <f>+Passing!K3</f>
        <v>2.2535211267605635</v>
      </c>
      <c r="L7" s="64">
        <f>+Passing!L3</f>
        <v>9.2140845070422532</v>
      </c>
      <c r="M7" s="64">
        <f>+F7/D7</f>
        <v>13.978632478632479</v>
      </c>
      <c r="N7" s="64">
        <f>+Passing!M3</f>
        <v>104.79460093896712</v>
      </c>
      <c r="O7" s="66">
        <f>+Passing!N3</f>
        <v>44</v>
      </c>
      <c r="P7" s="40"/>
      <c r="Q7" s="41"/>
      <c r="R7" s="41"/>
      <c r="T7" s="47" t="str">
        <f>+'Team Offense'!X6</f>
        <v>St. Louis</v>
      </c>
      <c r="U7" s="48">
        <f>+'Team Offense'!Y6</f>
        <v>2317</v>
      </c>
      <c r="V7" s="48">
        <f>+'Team Offense'!Z6</f>
        <v>2573</v>
      </c>
      <c r="W7" s="48">
        <f>+'Team Offense'!AA6</f>
        <v>4890</v>
      </c>
      <c r="X7" s="49">
        <f>+'Team Offense'!AB6</f>
        <v>349.28571428571428</v>
      </c>
      <c r="Z7" s="47" t="str">
        <f>+'Team Defense'!X6</f>
        <v>Minnesota</v>
      </c>
      <c r="AA7" s="48">
        <f>+'Team Defense'!Y6</f>
        <v>1100</v>
      </c>
      <c r="AB7" s="48">
        <f>+'Team Defense'!Z6</f>
        <v>1733</v>
      </c>
      <c r="AC7" s="48">
        <f>+'Team Defense'!AA6</f>
        <v>2833</v>
      </c>
      <c r="AD7" s="49">
        <f>+'Team Defense'!AB6</f>
        <v>202.35714285714286</v>
      </c>
    </row>
    <row r="8" spans="1:30">
      <c r="A8" t="str">
        <f>+Passing!A4</f>
        <v>Morton</v>
      </c>
      <c r="B8" t="str">
        <f>+Passing!B4</f>
        <v>DAL</v>
      </c>
      <c r="C8" s="40">
        <f>+Passing!C4</f>
        <v>228</v>
      </c>
      <c r="D8" s="40">
        <f>+Passing!D4</f>
        <v>123</v>
      </c>
      <c r="E8" s="41">
        <f>+Passing!E4</f>
        <v>53.94736842105263</v>
      </c>
      <c r="F8" s="42">
        <f>+Passing!F4</f>
        <v>2050</v>
      </c>
      <c r="G8" s="40">
        <f>+Passing!G4</f>
        <v>17</v>
      </c>
      <c r="H8" s="40">
        <f>+Passing!H4</f>
        <v>83</v>
      </c>
      <c r="I8" s="40">
        <f>+Passing!I4</f>
        <v>11</v>
      </c>
      <c r="J8" s="41">
        <f>+Passing!J4</f>
        <v>7.4561403508771926</v>
      </c>
      <c r="K8" s="41">
        <f>+Passing!K4</f>
        <v>4.8245614035087714</v>
      </c>
      <c r="L8" s="41">
        <f>+Passing!L4</f>
        <v>8.9912280701754383</v>
      </c>
      <c r="M8" s="41">
        <f t="shared" ref="M8:M16" si="0">+F8/D8</f>
        <v>16.666666666666668</v>
      </c>
      <c r="N8" s="41">
        <f>+Passing!M4</f>
        <v>89.254385964912288</v>
      </c>
      <c r="O8" s="43">
        <f>+Passing!N4</f>
        <v>30</v>
      </c>
      <c r="P8" s="40"/>
      <c r="Q8" s="41"/>
      <c r="R8" s="41"/>
      <c r="T8" s="47" t="str">
        <f>+'Team Offense'!X7</f>
        <v>New York</v>
      </c>
      <c r="U8" s="48">
        <f>+'Team Offense'!Y7</f>
        <v>1907</v>
      </c>
      <c r="V8" s="48">
        <f>+'Team Offense'!Z7</f>
        <v>2964</v>
      </c>
      <c r="W8" s="48">
        <f>+'Team Offense'!AA7</f>
        <v>4871</v>
      </c>
      <c r="X8" s="49">
        <f>+'Team Offense'!AB7</f>
        <v>347.92857142857144</v>
      </c>
      <c r="Z8" s="47" t="str">
        <f>+'Team Defense'!X7</f>
        <v>Los Angeles</v>
      </c>
      <c r="AA8" s="48">
        <f>+'Team Defense'!Y7</f>
        <v>1038</v>
      </c>
      <c r="AB8" s="48">
        <f>+'Team Defense'!Z7</f>
        <v>2055</v>
      </c>
      <c r="AC8" s="48">
        <f>+'Team Defense'!AA7</f>
        <v>3093</v>
      </c>
      <c r="AD8" s="49">
        <f>+'Team Defense'!AB7</f>
        <v>220.92857142857142</v>
      </c>
    </row>
    <row r="9" spans="1:30">
      <c r="A9" s="62" t="str">
        <f>+Passing!A5</f>
        <v>Brodie</v>
      </c>
      <c r="B9" s="62" t="str">
        <f>+Passing!B5</f>
        <v>SFO</v>
      </c>
      <c r="C9" s="63">
        <f>+Passing!C5</f>
        <v>398</v>
      </c>
      <c r="D9" s="63">
        <f>+Passing!D5</f>
        <v>232</v>
      </c>
      <c r="E9" s="64">
        <f>+Passing!E5</f>
        <v>58.291457286432156</v>
      </c>
      <c r="F9" s="65">
        <f>+Passing!F5</f>
        <v>3064</v>
      </c>
      <c r="G9" s="63">
        <f>+Passing!G5</f>
        <v>22</v>
      </c>
      <c r="H9" s="63">
        <f>+Passing!H5</f>
        <v>86</v>
      </c>
      <c r="I9" s="63">
        <f>+Passing!I5</f>
        <v>17</v>
      </c>
      <c r="J9" s="64">
        <f>+Passing!J5</f>
        <v>5.5276381909547743</v>
      </c>
      <c r="K9" s="64">
        <f>+Passing!K5</f>
        <v>4.2713567839195976</v>
      </c>
      <c r="L9" s="64">
        <f>+Passing!L5</f>
        <v>7.6984924623115578</v>
      </c>
      <c r="M9" s="64">
        <f t="shared" si="0"/>
        <v>13.206896551724139</v>
      </c>
      <c r="N9" s="64">
        <f>+Passing!M5</f>
        <v>83.364740368509217</v>
      </c>
      <c r="O9" s="66">
        <f>+Passing!N5</f>
        <v>16</v>
      </c>
      <c r="P9" s="40"/>
      <c r="Q9" s="41"/>
      <c r="R9" s="41"/>
      <c r="T9" s="47" t="str">
        <f>+'Team Offense'!X8</f>
        <v>San Francisco</v>
      </c>
      <c r="U9" s="48">
        <f>+'Team Offense'!Y8</f>
        <v>1796</v>
      </c>
      <c r="V9" s="48">
        <f>+'Team Offense'!Z8</f>
        <v>2971</v>
      </c>
      <c r="W9" s="48">
        <f>+'Team Offense'!AA8</f>
        <v>4767</v>
      </c>
      <c r="X9" s="49">
        <f>+'Team Offense'!AB8</f>
        <v>340.5</v>
      </c>
      <c r="Z9" s="47" t="str">
        <f>+'Team Defense'!X8</f>
        <v>Detroit</v>
      </c>
      <c r="AA9" s="48">
        <f>+'Team Defense'!Y8</f>
        <v>1067</v>
      </c>
      <c r="AB9" s="48">
        <f>+'Team Defense'!Z8</f>
        <v>2279</v>
      </c>
      <c r="AC9" s="48">
        <f>+'Team Defense'!AA8</f>
        <v>3346</v>
      </c>
      <c r="AD9" s="49">
        <f>+'Team Defense'!AB8</f>
        <v>239</v>
      </c>
    </row>
    <row r="10" spans="1:30">
      <c r="A10" t="str">
        <f>+Passing!A6</f>
        <v>Gabriel</v>
      </c>
      <c r="B10" t="str">
        <f>+Passing!B6</f>
        <v>LAR</v>
      </c>
      <c r="C10" s="40">
        <f>+Passing!C6</f>
        <v>409</v>
      </c>
      <c r="D10" s="40">
        <f>+Passing!D6</f>
        <v>240</v>
      </c>
      <c r="E10" s="41">
        <f>+Passing!E6</f>
        <v>58.679706601466997</v>
      </c>
      <c r="F10" s="42">
        <f>+Passing!F6</f>
        <v>2739</v>
      </c>
      <c r="G10" s="40">
        <f>+Passing!G6</f>
        <v>18</v>
      </c>
      <c r="H10" s="40">
        <f>+Passing!H6</f>
        <v>58</v>
      </c>
      <c r="I10" s="40">
        <f>+Passing!I6</f>
        <v>13</v>
      </c>
      <c r="J10" s="41">
        <f>+Passing!J6</f>
        <v>4.4009779951100247</v>
      </c>
      <c r="K10" s="41">
        <f>+Passing!K6</f>
        <v>3.1784841075794623</v>
      </c>
      <c r="L10" s="41">
        <f>+Passing!L6</f>
        <v>6.6968215158924203</v>
      </c>
      <c r="M10" s="41">
        <f t="shared" si="0"/>
        <v>11.4125</v>
      </c>
      <c r="N10" s="41">
        <f>+Passing!M6</f>
        <v>80.312754686226569</v>
      </c>
      <c r="O10" s="43">
        <f>+Passing!N6</f>
        <v>29</v>
      </c>
      <c r="P10" s="40"/>
      <c r="Q10" s="41"/>
      <c r="R10" s="41"/>
      <c r="T10" s="47" t="str">
        <f>+'Team Offense'!X9</f>
        <v>Los Angeles</v>
      </c>
      <c r="U10" s="48">
        <f>+'Team Offense'!Y9</f>
        <v>2034</v>
      </c>
      <c r="V10" s="48">
        <f>+'Team Offense'!Z9</f>
        <v>2661</v>
      </c>
      <c r="W10" s="48">
        <f>+'Team Offense'!AA9</f>
        <v>4695</v>
      </c>
      <c r="X10" s="49">
        <f>+'Team Offense'!AB9</f>
        <v>335.35714285714283</v>
      </c>
      <c r="Z10" s="47" t="str">
        <f>+'Team Defense'!X9</f>
        <v>Atlanta</v>
      </c>
      <c r="AA10" s="48">
        <f>+'Team Defense'!Y9</f>
        <v>1852</v>
      </c>
      <c r="AB10" s="48">
        <f>+'Team Defense'!Z9</f>
        <v>2075</v>
      </c>
      <c r="AC10" s="48">
        <f>+'Team Defense'!AA9</f>
        <v>3927</v>
      </c>
      <c r="AD10" s="49">
        <f>+'Team Defense'!AB9</f>
        <v>280.5</v>
      </c>
    </row>
    <row r="11" spans="1:30">
      <c r="A11" s="62" t="str">
        <f>+Passing!A7</f>
        <v>Landry</v>
      </c>
      <c r="B11" s="62" t="str">
        <f>+Passing!B7</f>
        <v>DET</v>
      </c>
      <c r="C11" s="63">
        <f>+Passing!C7</f>
        <v>144</v>
      </c>
      <c r="D11" s="63">
        <f>+Passing!D7</f>
        <v>85</v>
      </c>
      <c r="E11" s="64">
        <f>+Passing!E7</f>
        <v>59.027777777777779</v>
      </c>
      <c r="F11" s="65">
        <f>+Passing!F7</f>
        <v>911</v>
      </c>
      <c r="G11" s="63">
        <f>+Passing!G7</f>
        <v>6</v>
      </c>
      <c r="H11" s="63">
        <f>+Passing!H7</f>
        <v>44</v>
      </c>
      <c r="I11" s="63">
        <f>+Passing!I7</f>
        <v>5</v>
      </c>
      <c r="J11" s="64">
        <f>+Passing!J7</f>
        <v>4.1666666666666661</v>
      </c>
      <c r="K11" s="64">
        <f>+Passing!K7</f>
        <v>3.4722222222222223</v>
      </c>
      <c r="L11" s="64">
        <f>+Passing!L7</f>
        <v>6.3263888888888893</v>
      </c>
      <c r="M11" s="64">
        <f t="shared" si="0"/>
        <v>10.717647058823529</v>
      </c>
      <c r="N11" s="64">
        <f>+Passing!M7</f>
        <v>77.054398148148152</v>
      </c>
      <c r="O11" s="66">
        <f>+Passing!N7</f>
        <v>27</v>
      </c>
      <c r="P11" s="40"/>
      <c r="Q11" s="41"/>
      <c r="R11" s="41"/>
      <c r="T11" s="47" t="str">
        <f>+'Team Offense'!X10</f>
        <v>Dallas</v>
      </c>
      <c r="U11" s="48">
        <f>+'Team Offense'!Y10</f>
        <v>2321</v>
      </c>
      <c r="V11" s="48">
        <f>+'Team Offense'!Z10</f>
        <v>2327</v>
      </c>
      <c r="W11" s="48">
        <f>+'Team Offense'!AA10</f>
        <v>4648</v>
      </c>
      <c r="X11" s="49">
        <f>+'Team Offense'!AB10</f>
        <v>332</v>
      </c>
      <c r="Z11" s="47" t="str">
        <f>+'Team Defense'!X10</f>
        <v>Green Bay</v>
      </c>
      <c r="AA11" s="48">
        <f>+'Team Defense'!Y10</f>
        <v>1780</v>
      </c>
      <c r="AB11" s="48">
        <f>+'Team Defense'!Z10</f>
        <v>2191</v>
      </c>
      <c r="AC11" s="48">
        <f>+'Team Defense'!AA10</f>
        <v>3971</v>
      </c>
      <c r="AD11" s="49">
        <f>+'Team Defense'!AB10</f>
        <v>283.64285714285717</v>
      </c>
    </row>
    <row r="12" spans="1:30">
      <c r="A12" t="str">
        <f>+Passing!A8</f>
        <v>Munson</v>
      </c>
      <c r="B12" t="str">
        <f>+Passing!B8</f>
        <v>DET</v>
      </c>
      <c r="C12" s="40">
        <f>+Passing!C8</f>
        <v>157</v>
      </c>
      <c r="D12" s="40">
        <f>+Passing!D8</f>
        <v>82</v>
      </c>
      <c r="E12" s="41">
        <f>+Passing!E8</f>
        <v>52.229299363057322</v>
      </c>
      <c r="F12" s="42">
        <f>+Passing!F8</f>
        <v>1158</v>
      </c>
      <c r="G12" s="40">
        <f>+Passing!G8</f>
        <v>9</v>
      </c>
      <c r="H12" s="40">
        <f>+Passing!H8</f>
        <v>53</v>
      </c>
      <c r="I12" s="40">
        <f>+Passing!I8</f>
        <v>8</v>
      </c>
      <c r="J12" s="41">
        <f>+Passing!J8</f>
        <v>5.7324840764331215</v>
      </c>
      <c r="K12" s="41">
        <f>+Passing!K8</f>
        <v>5.095541401273886</v>
      </c>
      <c r="L12" s="41">
        <f>+Passing!L8</f>
        <v>7.3757961783439487</v>
      </c>
      <c r="M12" s="41">
        <f t="shared" si="0"/>
        <v>14.121951219512194</v>
      </c>
      <c r="N12" s="41">
        <f>+Passing!M8</f>
        <v>74.217091295116774</v>
      </c>
      <c r="O12" s="43">
        <f>+Passing!N8</f>
        <v>15</v>
      </c>
      <c r="P12" s="40"/>
      <c r="Q12" s="41"/>
      <c r="R12" s="41"/>
      <c r="T12" s="53" t="str">
        <f>+'Team Offense'!X11</f>
        <v>Washington</v>
      </c>
      <c r="U12" s="54">
        <f>+'Team Offense'!Y11</f>
        <v>2300</v>
      </c>
      <c r="V12" s="54">
        <f>+'Team Offense'!Z11</f>
        <v>2283</v>
      </c>
      <c r="W12" s="54">
        <f>+'Team Offense'!AA11</f>
        <v>4583</v>
      </c>
      <c r="X12" s="55">
        <f>+'Team Offense'!AB11</f>
        <v>327.35714285714283</v>
      </c>
      <c r="Z12" s="53" t="str">
        <f>+'Team Defense'!X11</f>
        <v>St. Louis</v>
      </c>
      <c r="AA12" s="54">
        <f>+'Team Defense'!Y11</f>
        <v>1612</v>
      </c>
      <c r="AB12" s="54">
        <f>+'Team Defense'!Z11</f>
        <v>2529</v>
      </c>
      <c r="AC12" s="54">
        <f>+'Team Defense'!AA11</f>
        <v>4141</v>
      </c>
      <c r="AD12" s="55">
        <f>+'Team Defense'!AB11</f>
        <v>295.78571428571428</v>
      </c>
    </row>
    <row r="13" spans="1:30">
      <c r="A13" s="62" t="str">
        <f>+Passing!A9</f>
        <v>Jurgensen</v>
      </c>
      <c r="B13" s="62" t="str">
        <f>+Passing!B9</f>
        <v>WAS</v>
      </c>
      <c r="C13" s="63">
        <f>+Passing!C9</f>
        <v>365</v>
      </c>
      <c r="D13" s="63">
        <f>+Passing!D9</f>
        <v>208</v>
      </c>
      <c r="E13" s="64">
        <f>+Passing!E9</f>
        <v>56.986301369863014</v>
      </c>
      <c r="F13" s="65">
        <f>+Passing!F9</f>
        <v>2458</v>
      </c>
      <c r="G13" s="63">
        <f>+Passing!G9</f>
        <v>17</v>
      </c>
      <c r="H13" s="63">
        <f>+Passing!H9</f>
        <v>80</v>
      </c>
      <c r="I13" s="63">
        <f>+Passing!I9</f>
        <v>17</v>
      </c>
      <c r="J13" s="64">
        <f>+Passing!J9</f>
        <v>4.6575342465753424</v>
      </c>
      <c r="K13" s="64">
        <f>+Passing!K9</f>
        <v>4.6575342465753424</v>
      </c>
      <c r="L13" s="64">
        <f>+Passing!L9</f>
        <v>6.7342465753424658</v>
      </c>
      <c r="M13" s="64">
        <f t="shared" si="0"/>
        <v>11.817307692307692</v>
      </c>
      <c r="N13" s="64">
        <f>+Passing!M9</f>
        <v>73.750000000000014</v>
      </c>
      <c r="O13" s="66">
        <f>+Passing!N9</f>
        <v>16</v>
      </c>
      <c r="P13" s="40"/>
      <c r="Q13" s="41"/>
      <c r="R13" s="41"/>
      <c r="T13" s="53" t="str">
        <f>+'Team Offense'!X12</f>
        <v>Detroit</v>
      </c>
      <c r="U13" s="54">
        <f>+'Team Offense'!Y12</f>
        <v>2369</v>
      </c>
      <c r="V13" s="54">
        <f>+'Team Offense'!Z12</f>
        <v>1772</v>
      </c>
      <c r="W13" s="54">
        <f>+'Team Offense'!AA12</f>
        <v>4141</v>
      </c>
      <c r="X13" s="55">
        <f>+'Team Offense'!AB12</f>
        <v>295.78571428571428</v>
      </c>
      <c r="Z13" s="53" t="str">
        <f>+'Team Defense'!X12</f>
        <v>Chicago</v>
      </c>
      <c r="AA13" s="54">
        <f>+'Team Defense'!Y12</f>
        <v>1265</v>
      </c>
      <c r="AB13" s="54">
        <f>+'Team Defense'!Z12</f>
        <v>2900</v>
      </c>
      <c r="AC13" s="54">
        <f>+'Team Defense'!AA12</f>
        <v>4165</v>
      </c>
      <c r="AD13" s="55">
        <f>+'Team Defense'!AB12</f>
        <v>297.5</v>
      </c>
    </row>
    <row r="14" spans="1:30">
      <c r="A14" t="str">
        <f>+Passing!A10</f>
        <v>Hart</v>
      </c>
      <c r="B14" t="str">
        <f>+Passing!B10</f>
        <v>STL</v>
      </c>
      <c r="C14" s="40">
        <f>+Passing!C10</f>
        <v>351</v>
      </c>
      <c r="D14" s="40">
        <f>+Passing!D10</f>
        <v>167</v>
      </c>
      <c r="E14" s="41">
        <f>+Passing!E10</f>
        <v>47.578347578347582</v>
      </c>
      <c r="F14" s="42">
        <f>+Passing!F10</f>
        <v>2833</v>
      </c>
      <c r="G14" s="40">
        <f>+Passing!G10</f>
        <v>19</v>
      </c>
      <c r="H14" s="40">
        <f>+Passing!H10</f>
        <v>84</v>
      </c>
      <c r="I14" s="40">
        <f>+Passing!I10</f>
        <v>19</v>
      </c>
      <c r="J14" s="41">
        <f>+Passing!J10</f>
        <v>5.4131054131054128</v>
      </c>
      <c r="K14" s="41">
        <f>+Passing!K10</f>
        <v>5.4131054131054128</v>
      </c>
      <c r="L14" s="41">
        <f>+Passing!L10</f>
        <v>8.0712250712250704</v>
      </c>
      <c r="M14" s="41">
        <f t="shared" si="0"/>
        <v>16.964071856287426</v>
      </c>
      <c r="N14" s="41">
        <f>+Passing!M10</f>
        <v>70.851139601139607</v>
      </c>
      <c r="O14" s="43">
        <f>+Passing!N10</f>
        <v>19</v>
      </c>
      <c r="P14" s="40"/>
      <c r="Q14" s="41"/>
      <c r="R14" s="41"/>
      <c r="T14" s="53" t="str">
        <f>+'Team Offense'!X13</f>
        <v>Minnesota</v>
      </c>
      <c r="U14" s="54">
        <f>+'Team Offense'!Y13</f>
        <v>1764</v>
      </c>
      <c r="V14" s="54">
        <f>+'Team Offense'!Z13</f>
        <v>2110</v>
      </c>
      <c r="W14" s="54">
        <f>+'Team Offense'!AA13</f>
        <v>3874</v>
      </c>
      <c r="X14" s="55">
        <f>+'Team Offense'!AB13</f>
        <v>276.71428571428572</v>
      </c>
      <c r="Z14" s="53" t="str">
        <f>+'Team Defense'!X13</f>
        <v>Dallas</v>
      </c>
      <c r="AA14" s="54">
        <f>+'Team Defense'!Y13</f>
        <v>1647</v>
      </c>
      <c r="AB14" s="54">
        <f>+'Team Defense'!Z13</f>
        <v>2597</v>
      </c>
      <c r="AC14" s="54">
        <f>+'Team Defense'!AA13</f>
        <v>4244</v>
      </c>
      <c r="AD14" s="55">
        <f>+'Team Defense'!AB13</f>
        <v>303.14285714285717</v>
      </c>
    </row>
    <row r="15" spans="1:30">
      <c r="A15" s="62" t="str">
        <f>+Passing!A11</f>
        <v>Berry</v>
      </c>
      <c r="B15" s="62" t="str">
        <f>+Passing!B11</f>
        <v>ATL</v>
      </c>
      <c r="C15" s="63">
        <f>+Passing!C11</f>
        <v>283</v>
      </c>
      <c r="D15" s="63">
        <f>+Passing!D11</f>
        <v>161</v>
      </c>
      <c r="E15" s="64">
        <f>+Passing!E11</f>
        <v>56.890459363957604</v>
      </c>
      <c r="F15" s="65">
        <f>+Passing!F11</f>
        <v>2032</v>
      </c>
      <c r="G15" s="63">
        <f>+Passing!G11</f>
        <v>12</v>
      </c>
      <c r="H15" s="63">
        <f>+Passing!H11</f>
        <v>50</v>
      </c>
      <c r="I15" s="63">
        <f>+Passing!I11</f>
        <v>16</v>
      </c>
      <c r="J15" s="64">
        <f>+Passing!J11</f>
        <v>4.2402826855123674</v>
      </c>
      <c r="K15" s="64">
        <f>+Passing!K11</f>
        <v>5.6537102473498235</v>
      </c>
      <c r="L15" s="64">
        <f>+Passing!L11</f>
        <v>7.180212014134276</v>
      </c>
      <c r="M15" s="64">
        <f t="shared" si="0"/>
        <v>12.621118012422361</v>
      </c>
      <c r="N15" s="64">
        <f>+Passing!M11</f>
        <v>69.986749116607768</v>
      </c>
      <c r="O15" s="66">
        <f>+Passing!N11</f>
        <v>13</v>
      </c>
      <c r="P15" s="40"/>
      <c r="Q15" s="41"/>
      <c r="R15" s="41"/>
      <c r="T15" s="53" t="str">
        <f>+'Team Offense'!X14</f>
        <v>Atlanta</v>
      </c>
      <c r="U15" s="54">
        <f>+'Team Offense'!Y14</f>
        <v>1771</v>
      </c>
      <c r="V15" s="54">
        <f>+'Team Offense'!Z14</f>
        <v>2059</v>
      </c>
      <c r="W15" s="54">
        <f>+'Team Offense'!AA14</f>
        <v>3830</v>
      </c>
      <c r="X15" s="55">
        <f>+'Team Offense'!AB14</f>
        <v>273.57142857142856</v>
      </c>
      <c r="Z15" s="53" t="str">
        <f>+'Team Defense'!X14</f>
        <v>New York</v>
      </c>
      <c r="AA15" s="54">
        <f>+'Team Defense'!Y14</f>
        <v>1876</v>
      </c>
      <c r="AB15" s="54">
        <f>+'Team Defense'!Z14</f>
        <v>2445</v>
      </c>
      <c r="AC15" s="54">
        <f>+'Team Defense'!AA14</f>
        <v>4321</v>
      </c>
      <c r="AD15" s="55">
        <f>+'Team Defense'!AB14</f>
        <v>308.64285714285717</v>
      </c>
    </row>
    <row r="16" spans="1:30">
      <c r="A16" t="str">
        <f>+Passing!A12</f>
        <v>Hargett</v>
      </c>
      <c r="B16" t="str">
        <f>+Passing!B12</f>
        <v>NOS</v>
      </c>
      <c r="C16" s="40">
        <f>+Passing!C12</f>
        <v>165</v>
      </c>
      <c r="D16" s="40">
        <f>+Passing!D12</f>
        <v>81</v>
      </c>
      <c r="E16" s="41">
        <f>+Passing!E12</f>
        <v>49.090909090909093</v>
      </c>
      <c r="F16" s="42">
        <f>+Passing!F12</f>
        <v>1187</v>
      </c>
      <c r="G16" s="40">
        <f>+Passing!G12</f>
        <v>3</v>
      </c>
      <c r="H16" s="40">
        <f>+Passing!H12</f>
        <v>31</v>
      </c>
      <c r="I16" s="40">
        <f>+Passing!I12</f>
        <v>4</v>
      </c>
      <c r="J16" s="41">
        <f>+Passing!J12</f>
        <v>1.8181818181818181</v>
      </c>
      <c r="K16" s="41">
        <f>+Passing!K12</f>
        <v>2.4242424242424243</v>
      </c>
      <c r="L16" s="41">
        <f>+Passing!L12</f>
        <v>7.1939393939393943</v>
      </c>
      <c r="M16" s="41">
        <f t="shared" si="0"/>
        <v>14.654320987654321</v>
      </c>
      <c r="N16" s="41">
        <f>+Passing!M12</f>
        <v>68.926767676767696</v>
      </c>
      <c r="O16" s="43">
        <f>+Passing!N12</f>
        <v>10</v>
      </c>
      <c r="P16" s="40"/>
      <c r="Q16" s="41"/>
      <c r="R16" s="41"/>
      <c r="T16" s="50" t="str">
        <f>+'Team Offense'!X15</f>
        <v>New Orleans</v>
      </c>
      <c r="U16" s="51">
        <f>+'Team Offense'!Y15</f>
        <v>913</v>
      </c>
      <c r="V16" s="51">
        <f>+'Team Offense'!Z15</f>
        <v>2903</v>
      </c>
      <c r="W16" s="51">
        <f>+'Team Offense'!AA15</f>
        <v>3816</v>
      </c>
      <c r="X16" s="52">
        <f>+'Team Offense'!AB15</f>
        <v>272.57142857142856</v>
      </c>
      <c r="Z16" s="50" t="str">
        <f>+'Team Defense'!X15</f>
        <v>San Francisco</v>
      </c>
      <c r="AA16" s="51">
        <f>+'Team Defense'!Y15</f>
        <v>1950</v>
      </c>
      <c r="AB16" s="51">
        <f>+'Team Defense'!Z15</f>
        <v>2446</v>
      </c>
      <c r="AC16" s="51">
        <f>+'Team Defense'!AA15</f>
        <v>4396</v>
      </c>
      <c r="AD16" s="52">
        <f>+'Team Defense'!AB15</f>
        <v>314</v>
      </c>
    </row>
    <row r="17" spans="1:30">
      <c r="T17" s="50" t="str">
        <f>+'Team Offense'!X16</f>
        <v>Green Bay</v>
      </c>
      <c r="U17" s="51">
        <f>+'Team Offense'!Y16</f>
        <v>1581</v>
      </c>
      <c r="V17" s="51">
        <f>+'Team Offense'!Z16</f>
        <v>2188</v>
      </c>
      <c r="W17" s="51">
        <f>+'Team Offense'!AA16</f>
        <v>3769</v>
      </c>
      <c r="X17" s="52">
        <f>+'Team Offense'!AB16</f>
        <v>269.21428571428572</v>
      </c>
      <c r="Z17" s="50" t="str">
        <f>+'Team Defense'!X16</f>
        <v>Washington</v>
      </c>
      <c r="AA17" s="51">
        <f>+'Team Defense'!Y16</f>
        <v>2265</v>
      </c>
      <c r="AB17" s="51">
        <f>+'Team Defense'!Z16</f>
        <v>2374</v>
      </c>
      <c r="AC17" s="51">
        <f>+'Team Defense'!AA16</f>
        <v>4639</v>
      </c>
      <c r="AD17" s="52">
        <f>+'Team Defense'!AB16</f>
        <v>331.35714285714283</v>
      </c>
    </row>
    <row r="18" spans="1:30">
      <c r="A18" s="57" t="s">
        <v>58</v>
      </c>
      <c r="B18" s="57"/>
      <c r="C18" s="58" t="s">
        <v>114</v>
      </c>
      <c r="D18" s="58" t="s">
        <v>59</v>
      </c>
      <c r="E18" s="57" t="s">
        <v>47</v>
      </c>
      <c r="F18" s="57" t="s">
        <v>115</v>
      </c>
      <c r="G18" s="58" t="s">
        <v>52</v>
      </c>
      <c r="I18" s="57" t="s">
        <v>62</v>
      </c>
      <c r="J18" s="57"/>
      <c r="K18" s="58"/>
      <c r="L18" s="58"/>
      <c r="M18" s="57" t="s">
        <v>54</v>
      </c>
      <c r="N18" s="57" t="s">
        <v>59</v>
      </c>
      <c r="O18" s="58" t="s">
        <v>116</v>
      </c>
      <c r="P18" s="58" t="s">
        <v>53</v>
      </c>
      <c r="Q18" s="57" t="s">
        <v>52</v>
      </c>
      <c r="R18" s="4"/>
      <c r="T18" s="50" t="str">
        <f>+'Team Offense'!X17</f>
        <v>Chicago</v>
      </c>
      <c r="U18" s="51">
        <f>+'Team Offense'!Y17</f>
        <v>1145</v>
      </c>
      <c r="V18" s="51">
        <f>+'Team Offense'!Z17</f>
        <v>2571</v>
      </c>
      <c r="W18" s="51">
        <f>+'Team Offense'!AA17</f>
        <v>3716</v>
      </c>
      <c r="X18" s="52">
        <f>+'Team Offense'!AB17</f>
        <v>265.42857142857144</v>
      </c>
      <c r="Z18" s="50" t="str">
        <f>+'Team Defense'!X17</f>
        <v>Philadelphia</v>
      </c>
      <c r="AA18" s="51">
        <f>+'Team Defense'!Y17</f>
        <v>2746</v>
      </c>
      <c r="AB18" s="51">
        <f>+'Team Defense'!Z17</f>
        <v>2379</v>
      </c>
      <c r="AC18" s="51">
        <f>+'Team Defense'!AA17</f>
        <v>5125</v>
      </c>
      <c r="AD18" s="52">
        <f>+'Team Defense'!AB17</f>
        <v>366.07142857142856</v>
      </c>
    </row>
    <row r="19" spans="1:30">
      <c r="A19" s="62" t="str">
        <f>+'Rush - Rec'!A2</f>
        <v>Brown</v>
      </c>
      <c r="B19" s="62" t="str">
        <f>+'Rush - Rec'!B2</f>
        <v>WAS</v>
      </c>
      <c r="C19" s="63">
        <f>+'Rush - Rec'!C2</f>
        <v>231</v>
      </c>
      <c r="D19" s="63">
        <f>+'Rush - Rec'!D2</f>
        <v>1358</v>
      </c>
      <c r="E19" s="64">
        <f>+'Rush - Rec'!E2</f>
        <v>5.8787878787878789</v>
      </c>
      <c r="F19" s="65">
        <f>+'Rush - Rec'!F2</f>
        <v>50</v>
      </c>
      <c r="G19" s="63">
        <f>+'Rush - Rec'!G2</f>
        <v>9</v>
      </c>
      <c r="I19" s="62" t="str">
        <f>+'Int - Sack'!A2</f>
        <v>Reaves</v>
      </c>
      <c r="J19" s="62"/>
      <c r="K19" s="63"/>
      <c r="L19" s="63" t="str">
        <f>+'Int - Sack'!B2</f>
        <v>ATL</v>
      </c>
      <c r="M19" s="64">
        <f>+'Int - Sack'!C2</f>
        <v>13</v>
      </c>
      <c r="N19" s="65">
        <f>+'Int - Sack'!D2</f>
        <v>9</v>
      </c>
      <c r="O19" s="64">
        <f>+'Int - Sack'!E2</f>
        <v>0.69230769230769229</v>
      </c>
      <c r="P19" s="62">
        <f>+'Int - Sack'!F2</f>
        <v>13</v>
      </c>
      <c r="Q19" s="62">
        <f>+'Int - Sack'!G2</f>
        <v>0</v>
      </c>
      <c r="R19" s="40"/>
      <c r="T19" s="50" t="str">
        <f>+'Team Offense'!X18</f>
        <v>Philadelphia</v>
      </c>
      <c r="U19" s="51">
        <f>+'Team Offense'!Y18</f>
        <v>1322</v>
      </c>
      <c r="V19" s="51">
        <f>+'Team Offense'!Z18</f>
        <v>2158</v>
      </c>
      <c r="W19" s="51">
        <f>+'Team Offense'!AA18</f>
        <v>3480</v>
      </c>
      <c r="X19" s="52">
        <f>+'Team Offense'!AB18</f>
        <v>248.57142857142858</v>
      </c>
      <c r="Z19" s="50" t="str">
        <f>+'Team Defense'!X18</f>
        <v>New Orleans</v>
      </c>
      <c r="AA19" s="51">
        <f>+'Team Defense'!Y18</f>
        <v>2259</v>
      </c>
      <c r="AB19" s="51">
        <f>+'Team Defense'!Z18</f>
        <v>3172</v>
      </c>
      <c r="AC19" s="51">
        <f>+'Team Defense'!AA18</f>
        <v>5431</v>
      </c>
      <c r="AD19" s="52">
        <f>+'Team Defense'!AB18</f>
        <v>387.92857142857144</v>
      </c>
    </row>
    <row r="20" spans="1:30">
      <c r="A20" t="str">
        <f>+'Rush - Rec'!A3</f>
        <v>Johnson, R</v>
      </c>
      <c r="B20" t="str">
        <f>+'Rush - Rec'!B3</f>
        <v>NYG</v>
      </c>
      <c r="C20" s="40">
        <f>+'Rush - Rec'!C3</f>
        <v>254</v>
      </c>
      <c r="D20" s="40">
        <f>+'Rush - Rec'!D3</f>
        <v>1130</v>
      </c>
      <c r="E20" s="41">
        <f>+'Rush - Rec'!E3</f>
        <v>4.4488188976377954</v>
      </c>
      <c r="F20" s="42">
        <f>+'Rush - Rec'!F3</f>
        <v>80</v>
      </c>
      <c r="G20" s="40">
        <f>+'Rush - Rec'!G3</f>
        <v>8</v>
      </c>
      <c r="I20" t="str">
        <f>+'Int - Sack'!A3</f>
        <v>Sharockman</v>
      </c>
      <c r="K20" s="40"/>
      <c r="L20" s="40" t="str">
        <f>+'Int - Sack'!B3</f>
        <v>MIN</v>
      </c>
      <c r="M20" s="41">
        <f>+'Int - Sack'!C3</f>
        <v>10</v>
      </c>
      <c r="N20" s="42">
        <f>+'Int - Sack'!D3</f>
        <v>281</v>
      </c>
      <c r="O20" s="41">
        <f>+'Int - Sack'!E3</f>
        <v>28.1</v>
      </c>
      <c r="P20">
        <f>+'Int - Sack'!F3</f>
        <v>90</v>
      </c>
      <c r="Q20">
        <f>+'Int - Sack'!G3</f>
        <v>3</v>
      </c>
      <c r="R20" s="40"/>
      <c r="T20" s="50"/>
      <c r="U20" s="51"/>
      <c r="V20" s="51"/>
      <c r="W20" s="51"/>
      <c r="X20" s="52"/>
      <c r="Z20" s="50"/>
      <c r="AA20" s="51"/>
      <c r="AB20" s="51"/>
      <c r="AC20" s="51"/>
      <c r="AD20" s="52"/>
    </row>
    <row r="21" spans="1:30">
      <c r="A21" s="62" t="str">
        <f>+'Rush - Rec'!A4</f>
        <v>Lane</v>
      </c>
      <c r="B21" s="62" t="str">
        <f>+'Rush - Rec'!B4</f>
        <v>STL</v>
      </c>
      <c r="C21" s="63">
        <f>+'Rush - Rec'!C4</f>
        <v>200</v>
      </c>
      <c r="D21" s="63">
        <f>+'Rush - Rec'!D4</f>
        <v>996</v>
      </c>
      <c r="E21" s="64">
        <f>+'Rush - Rec'!E4</f>
        <v>4.9800000000000004</v>
      </c>
      <c r="F21" s="65">
        <f>+'Rush - Rec'!F4</f>
        <v>49</v>
      </c>
      <c r="G21" s="63">
        <f>+'Rush - Rec'!G4</f>
        <v>9</v>
      </c>
      <c r="I21" s="62" t="str">
        <f>+'Int - Sack'!A4</f>
        <v>Wood</v>
      </c>
      <c r="J21" s="62"/>
      <c r="K21" s="63"/>
      <c r="L21" s="63" t="str">
        <f>+'Int - Sack'!B4</f>
        <v>GBP</v>
      </c>
      <c r="M21" s="64">
        <f>+'Int - Sack'!C4</f>
        <v>10</v>
      </c>
      <c r="N21" s="65">
        <f>+'Int - Sack'!D4</f>
        <v>145</v>
      </c>
      <c r="O21" s="64">
        <f>+'Int - Sack'!E4</f>
        <v>14.5</v>
      </c>
      <c r="P21" s="62">
        <f>+'Int - Sack'!F4</f>
        <v>27</v>
      </c>
      <c r="Q21" s="62">
        <f>+'Int - Sack'!G4</f>
        <v>1</v>
      </c>
      <c r="R21" s="40"/>
      <c r="T21" s="50"/>
      <c r="U21" s="51"/>
      <c r="V21" s="51"/>
      <c r="W21" s="51"/>
      <c r="X21" s="52"/>
      <c r="Z21" s="50"/>
      <c r="AA21" s="51"/>
      <c r="AB21" s="51"/>
      <c r="AC21" s="51"/>
      <c r="AD21" s="52"/>
    </row>
    <row r="22" spans="1:30">
      <c r="A22" t="str">
        <f>+'Rush - Rec'!A5</f>
        <v>Thomas</v>
      </c>
      <c r="B22" t="str">
        <f>+'Rush - Rec'!B5</f>
        <v>DAL</v>
      </c>
      <c r="C22" s="40">
        <f>+'Rush - Rec'!C5</f>
        <v>154</v>
      </c>
      <c r="D22" s="40">
        <f>+'Rush - Rec'!D5</f>
        <v>844</v>
      </c>
      <c r="E22" s="41">
        <f>+'Rush - Rec'!E5</f>
        <v>5.4805194805194803</v>
      </c>
      <c r="F22" s="42">
        <f>+'Rush - Rec'!F5</f>
        <v>43</v>
      </c>
      <c r="G22" s="40">
        <f>+'Rush - Rec'!G5</f>
        <v>2</v>
      </c>
      <c r="I22" t="str">
        <f>+'Int - Sack'!A5</f>
        <v>Williams, C</v>
      </c>
      <c r="K22" s="40"/>
      <c r="L22" s="40" t="str">
        <f>+'Int - Sack'!B5</f>
        <v>LAR</v>
      </c>
      <c r="M22" s="41">
        <f>+'Int - Sack'!C5</f>
        <v>9</v>
      </c>
      <c r="N22" s="42">
        <f>+'Int - Sack'!D5</f>
        <v>269</v>
      </c>
      <c r="O22" s="41">
        <f>+'Int - Sack'!E5</f>
        <v>29.888888888888889</v>
      </c>
      <c r="P22">
        <f>+'Int - Sack'!F5</f>
        <v>69</v>
      </c>
      <c r="Q22">
        <f>+'Int - Sack'!G5</f>
        <v>3</v>
      </c>
      <c r="R22" s="40"/>
      <c r="T22" s="50"/>
      <c r="U22" s="51"/>
      <c r="V22" s="51"/>
      <c r="W22" s="51"/>
      <c r="X22" s="52"/>
      <c r="Z22" s="50"/>
      <c r="AA22" s="51"/>
      <c r="AB22" s="51"/>
      <c r="AC22" s="51"/>
      <c r="AD22" s="52"/>
    </row>
    <row r="23" spans="1:30">
      <c r="A23" s="62" t="str">
        <f>+'Rush - Rec'!A6</f>
        <v>Farr</v>
      </c>
      <c r="B23" s="62" t="str">
        <f>+'Rush - Rec'!B6</f>
        <v>DET</v>
      </c>
      <c r="C23" s="63">
        <f>+'Rush - Rec'!C6</f>
        <v>157</v>
      </c>
      <c r="D23" s="63">
        <f>+'Rush - Rec'!D6</f>
        <v>824</v>
      </c>
      <c r="E23" s="64">
        <f>+'Rush - Rec'!E6</f>
        <v>5.2484076433121016</v>
      </c>
      <c r="F23" s="65">
        <f>+'Rush - Rec'!F6</f>
        <v>48</v>
      </c>
      <c r="G23" s="63">
        <f>+'Rush - Rec'!G6</f>
        <v>4</v>
      </c>
      <c r="I23" s="62" t="str">
        <f>+'Int - Sack'!A6</f>
        <v>Williams</v>
      </c>
      <c r="J23" s="62"/>
      <c r="K23" s="63"/>
      <c r="L23" s="63" t="str">
        <f>+'Int - Sack'!B6</f>
        <v>NYG</v>
      </c>
      <c r="M23" s="64">
        <f>+'Int - Sack'!C6</f>
        <v>9</v>
      </c>
      <c r="N23" s="65">
        <f>+'Int - Sack'!D6</f>
        <v>241</v>
      </c>
      <c r="O23" s="64">
        <f>+'Int - Sack'!E6</f>
        <v>26.777777777777779</v>
      </c>
      <c r="P23" s="62">
        <f>+'Int - Sack'!F6</f>
        <v>56</v>
      </c>
      <c r="Q23" s="62">
        <f>+'Int - Sack'!G6</f>
        <v>0</v>
      </c>
      <c r="R23" s="40"/>
    </row>
    <row r="25" spans="1:30">
      <c r="A25" s="57" t="s">
        <v>60</v>
      </c>
      <c r="B25" s="57"/>
      <c r="C25" s="58" t="s">
        <v>61</v>
      </c>
      <c r="D25" s="58" t="s">
        <v>59</v>
      </c>
      <c r="E25" s="57" t="s">
        <v>47</v>
      </c>
      <c r="F25" s="57" t="s">
        <v>115</v>
      </c>
      <c r="G25" s="58" t="s">
        <v>52</v>
      </c>
      <c r="I25" s="57" t="s">
        <v>77</v>
      </c>
      <c r="J25" s="57"/>
      <c r="K25" s="58"/>
      <c r="L25" s="58"/>
      <c r="M25" s="57" t="s">
        <v>63</v>
      </c>
    </row>
    <row r="26" spans="1:30">
      <c r="A26" s="62" t="str">
        <f>+'Rush - Rec'!J2</f>
        <v>Gordon</v>
      </c>
      <c r="B26" s="62" t="str">
        <f>+'Rush - Rec'!K2</f>
        <v>CHI</v>
      </c>
      <c r="C26" s="63">
        <f>+'Rush - Rec'!L2</f>
        <v>82</v>
      </c>
      <c r="D26" s="63">
        <f>+'Rush - Rec'!M2</f>
        <v>1362</v>
      </c>
      <c r="E26" s="64">
        <f>+'Rush - Rec'!N2</f>
        <v>16.609756097560975</v>
      </c>
      <c r="F26" s="65">
        <f>+'Rush - Rec'!O2</f>
        <v>96</v>
      </c>
      <c r="G26" s="63">
        <f>+'Rush - Rec'!P2</f>
        <v>9</v>
      </c>
      <c r="I26" s="62" t="str">
        <f>+'Int - Sack'!J2</f>
        <v>Holman</v>
      </c>
      <c r="J26" s="62"/>
      <c r="K26" s="63"/>
      <c r="L26" s="63" t="str">
        <f>+'Int - Sack'!K2</f>
        <v>CHI</v>
      </c>
      <c r="M26" s="64">
        <f>+'Int - Sack'!L2</f>
        <v>17.5</v>
      </c>
    </row>
    <row r="27" spans="1:30">
      <c r="A27" t="str">
        <f>+'Rush - Rec'!J3</f>
        <v>Abramowicz</v>
      </c>
      <c r="B27" t="str">
        <f>+'Rush - Rec'!K3</f>
        <v>NOS</v>
      </c>
      <c r="C27" s="40">
        <f>+'Rush - Rec'!L3</f>
        <v>73</v>
      </c>
      <c r="D27" s="40">
        <f>+'Rush - Rec'!M3</f>
        <v>1320</v>
      </c>
      <c r="E27" s="41">
        <f>+'Rush - Rec'!N3</f>
        <v>18.082191780821919</v>
      </c>
      <c r="F27" s="42">
        <f>+'Rush - Rec'!O3</f>
        <v>46</v>
      </c>
      <c r="G27" s="40">
        <f>+'Rush - Rec'!P3</f>
        <v>1</v>
      </c>
      <c r="I27" t="str">
        <f>+'Int - Sack'!J3</f>
        <v>Jones</v>
      </c>
      <c r="K27" s="40"/>
      <c r="L27" s="40" t="str">
        <f>+'Int - Sack'!K3</f>
        <v>LAR</v>
      </c>
      <c r="M27" s="41">
        <f>+'Int - Sack'!L3</f>
        <v>16.5</v>
      </c>
    </row>
    <row r="28" spans="1:30">
      <c r="A28" s="62" t="str">
        <f>+'Rush - Rec'!J4</f>
        <v>Snow</v>
      </c>
      <c r="B28" s="62" t="str">
        <f>+'Rush - Rec'!K4</f>
        <v>LAR</v>
      </c>
      <c r="C28" s="63">
        <f>+'Rush - Rec'!L4</f>
        <v>67</v>
      </c>
      <c r="D28" s="63">
        <f>+'Rush - Rec'!M4</f>
        <v>911</v>
      </c>
      <c r="E28" s="64">
        <f>+'Rush - Rec'!N4</f>
        <v>13.597014925373134</v>
      </c>
      <c r="F28" s="65">
        <f>+'Rush - Rec'!O4</f>
        <v>58</v>
      </c>
      <c r="G28" s="63">
        <f>+'Rush - Rec'!P4</f>
        <v>10</v>
      </c>
      <c r="I28" s="62" t="str">
        <f>+'Int - Sack'!J4</f>
        <v>Aldridge</v>
      </c>
      <c r="J28" s="62"/>
      <c r="K28" s="63"/>
      <c r="L28" s="63" t="str">
        <f>+'Int - Sack'!K4</f>
        <v>GBP</v>
      </c>
      <c r="M28" s="64">
        <f>+'Int - Sack'!L4</f>
        <v>14</v>
      </c>
    </row>
    <row r="29" spans="1:30">
      <c r="A29" t="str">
        <f>+'Rush - Rec'!J5</f>
        <v>Josephson</v>
      </c>
      <c r="B29" t="str">
        <f>+'Rush - Rec'!K5</f>
        <v>LAR</v>
      </c>
      <c r="C29" s="40">
        <f>+'Rush - Rec'!L5</f>
        <v>62</v>
      </c>
      <c r="D29" s="40">
        <f>+'Rush - Rec'!M5</f>
        <v>666</v>
      </c>
      <c r="E29" s="41">
        <f>+'Rush - Rec'!N5</f>
        <v>10.741935483870968</v>
      </c>
      <c r="F29" s="42">
        <f>+'Rush - Rec'!O5</f>
        <v>36</v>
      </c>
      <c r="G29" s="40">
        <f>+'Rush - Rec'!P5</f>
        <v>2</v>
      </c>
      <c r="I29" t="str">
        <f>+'Int - Sack'!J5</f>
        <v>Tom</v>
      </c>
      <c r="K29" s="40"/>
      <c r="L29" s="40" t="str">
        <f>+'Int - Sack'!K5</f>
        <v>PHI</v>
      </c>
      <c r="M29" s="41">
        <f>+'Int - Sack'!L5</f>
        <v>13.5</v>
      </c>
    </row>
    <row r="30" spans="1:30">
      <c r="A30" s="62" t="str">
        <f>+'Rush - Rec'!J6</f>
        <v>Washington</v>
      </c>
      <c r="B30" s="62" t="str">
        <f>+'Rush - Rec'!K6</f>
        <v>SFO</v>
      </c>
      <c r="C30" s="63">
        <f>+'Rush - Rec'!L6</f>
        <v>62</v>
      </c>
      <c r="D30" s="63">
        <f>+'Rush - Rec'!M6</f>
        <v>1401</v>
      </c>
      <c r="E30" s="64">
        <f>+'Rush - Rec'!N6</f>
        <v>22.596774193548388</v>
      </c>
      <c r="F30" s="65">
        <f>+'Rush - Rec'!O6</f>
        <v>86</v>
      </c>
      <c r="G30" s="63">
        <f>+'Rush - Rec'!P6</f>
        <v>12</v>
      </c>
      <c r="I30" s="62" t="str">
        <f>+'Int - Sack'!J6</f>
        <v>Eller</v>
      </c>
      <c r="J30" s="62"/>
      <c r="K30" s="63"/>
      <c r="L30" s="63" t="str">
        <f>+'Int - Sack'!K6</f>
        <v>MIN</v>
      </c>
      <c r="M30" s="64">
        <f>+'Int - Sack'!L6</f>
        <v>13</v>
      </c>
    </row>
    <row r="31" spans="1:30">
      <c r="C31" s="44"/>
      <c r="D31" s="42"/>
      <c r="E31" s="41"/>
      <c r="F31" s="40"/>
      <c r="G31" s="40"/>
    </row>
    <row r="32" spans="1:30">
      <c r="A32" s="1"/>
      <c r="C32" s="4"/>
      <c r="D32" s="45"/>
      <c r="E32" s="46"/>
      <c r="F32" s="46"/>
      <c r="G32" s="46"/>
    </row>
    <row r="33" spans="1:7">
      <c r="A33" s="1"/>
      <c r="C33" s="4"/>
      <c r="D33" s="45"/>
      <c r="E33" s="46"/>
      <c r="F33" s="46"/>
      <c r="G33" s="46"/>
    </row>
    <row r="34" spans="1:7">
      <c r="C34" s="44"/>
      <c r="D34" s="42"/>
      <c r="E34" s="41"/>
      <c r="F34" s="40"/>
      <c r="G34" s="40"/>
    </row>
    <row r="35" spans="1:7">
      <c r="C35" s="44"/>
      <c r="D35" s="42"/>
      <c r="E35" s="41"/>
      <c r="F35" s="40"/>
      <c r="G35" s="40"/>
    </row>
    <row r="36" spans="1:7">
      <c r="C36" s="44"/>
      <c r="D36" s="42"/>
      <c r="E36" s="41"/>
      <c r="F36" s="40"/>
      <c r="G36" s="40"/>
    </row>
    <row r="37" spans="1:7">
      <c r="C37" s="44"/>
      <c r="D37" s="42"/>
      <c r="E37" s="41"/>
      <c r="F37" s="40"/>
      <c r="G37" s="40"/>
    </row>
    <row r="38" spans="1:7">
      <c r="C38" s="44"/>
      <c r="D38" s="42"/>
      <c r="E38" s="41"/>
      <c r="F38" s="40"/>
      <c r="G38" s="40"/>
    </row>
  </sheetData>
  <pageMargins left="0.7" right="0.7" top="0.75" bottom="0.75" header="0.3" footer="0.3"/>
  <pageSetup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C70"/>
  <sheetViews>
    <sheetView zoomScale="125" zoomScaleNormal="125" zoomScalePageLayoutView="125" workbookViewId="0">
      <pane xSplit="7" ySplit="15" topLeftCell="H16" activePane="bottomRight" state="frozen"/>
      <selection pane="topRight" activeCell="H1" sqref="H1"/>
      <selection pane="bottomLeft" activeCell="A12" sqref="A12"/>
      <selection pane="bottomRight" activeCell="AC6" sqref="AC6"/>
    </sheetView>
  </sheetViews>
  <sheetFormatPr defaultColWidth="8.88671875" defaultRowHeight="13.2" outlineLevelCol="1"/>
  <cols>
    <col min="1" max="1" width="15.44140625" customWidth="1"/>
    <col min="4" max="20" width="5.44140625" hidden="1" customWidth="1" outlineLevel="1"/>
    <col min="21" max="21" width="8.88671875" hidden="1" customWidth="1" outlineLevel="1"/>
    <col min="22" max="22" width="9.44140625" hidden="1" customWidth="1" outlineLevel="1"/>
    <col min="23" max="23" width="8.88671875" collapsed="1"/>
    <col min="24" max="24" width="13.6640625" customWidth="1"/>
  </cols>
  <sheetData>
    <row r="1" spans="1:29">
      <c r="A1" t="s">
        <v>0</v>
      </c>
      <c r="B1" s="1">
        <f>'Team Offense'!B1</f>
        <v>91</v>
      </c>
    </row>
    <row r="2" spans="1:29">
      <c r="A2" s="1" t="s">
        <v>57</v>
      </c>
      <c r="B2" t="s">
        <v>2</v>
      </c>
      <c r="D2" s="1" t="s">
        <v>121</v>
      </c>
      <c r="E2" s="1" t="s">
        <v>122</v>
      </c>
      <c r="F2" s="1" t="s">
        <v>123</v>
      </c>
      <c r="G2" s="1" t="s">
        <v>124</v>
      </c>
      <c r="H2" s="1" t="s">
        <v>125</v>
      </c>
      <c r="I2" s="1" t="s">
        <v>126</v>
      </c>
      <c r="J2" s="1" t="s">
        <v>127</v>
      </c>
      <c r="K2" s="1" t="s">
        <v>128</v>
      </c>
      <c r="L2" s="1" t="s">
        <v>129</v>
      </c>
      <c r="M2" s="1" t="s">
        <v>130</v>
      </c>
      <c r="N2" s="1" t="s">
        <v>132</v>
      </c>
      <c r="O2" s="1" t="s">
        <v>131</v>
      </c>
      <c r="P2" s="1" t="s">
        <v>133</v>
      </c>
      <c r="Q2" s="1"/>
      <c r="R2" s="1"/>
      <c r="S2" s="1"/>
      <c r="T2" s="1"/>
      <c r="U2" s="1"/>
      <c r="V2" s="1"/>
      <c r="X2" s="1"/>
      <c r="Y2" s="1"/>
      <c r="Z2" s="1"/>
      <c r="AA2" s="1"/>
      <c r="AB2" s="1"/>
      <c r="AC2" s="1"/>
    </row>
    <row r="3" spans="1:29">
      <c r="X3" s="4"/>
      <c r="AC3" s="7"/>
    </row>
    <row r="4" spans="1:29">
      <c r="Y4" s="4" t="s">
        <v>78</v>
      </c>
      <c r="Z4" s="4" t="s">
        <v>78</v>
      </c>
      <c r="AC4" s="7"/>
    </row>
    <row r="5" spans="1:29">
      <c r="X5" s="38" t="s">
        <v>102</v>
      </c>
      <c r="Y5" s="4" t="s">
        <v>97</v>
      </c>
      <c r="Z5" s="4" t="s">
        <v>98</v>
      </c>
      <c r="AA5" s="4" t="s">
        <v>99</v>
      </c>
      <c r="AB5" s="4" t="s">
        <v>100</v>
      </c>
      <c r="AC5" s="7"/>
    </row>
    <row r="6" spans="1:29">
      <c r="A6" s="2" t="s">
        <v>3</v>
      </c>
      <c r="D6">
        <f>'[1]Cumulative Stats'!M6</f>
        <v>235</v>
      </c>
      <c r="E6">
        <f>'[2]Cumulative Stats'!M6</f>
        <v>233</v>
      </c>
      <c r="F6">
        <f>'[3]Cumulative Stats'!M6</f>
        <v>244</v>
      </c>
      <c r="G6">
        <f>'[4]Cumulative Stats'!M6</f>
        <v>191</v>
      </c>
      <c r="H6">
        <f>'[5]Cumulative Stats'!M6</f>
        <v>248</v>
      </c>
      <c r="I6">
        <f>'[6]Cumulative Stats'!M6</f>
        <v>191</v>
      </c>
      <c r="J6">
        <f>'[7]Cumulative Stats'!M6</f>
        <v>189</v>
      </c>
      <c r="K6">
        <f>'[8]Cumulative Stats'!M6</f>
        <v>309</v>
      </c>
      <c r="L6">
        <f>'[9]Cumulative Stats'!M6</f>
        <v>258</v>
      </c>
      <c r="M6">
        <f>'[10]Cumulative Stats'!M6</f>
        <v>274</v>
      </c>
      <c r="N6">
        <f>'[11]Cumulative Stats'!M6</f>
        <v>260</v>
      </c>
      <c r="O6">
        <f>'[12]Cumulative Stats'!M6</f>
        <v>250</v>
      </c>
      <c r="P6">
        <f>'[13]Cumulative Stats'!M6</f>
        <v>278</v>
      </c>
      <c r="U6" s="6"/>
      <c r="V6" s="6"/>
      <c r="W6" s="8" t="s">
        <v>127</v>
      </c>
      <c r="X6" s="38" t="s">
        <v>140</v>
      </c>
      <c r="Y6" s="39">
        <f>HLOOKUP(W6,$D$2:$S$70,11)</f>
        <v>1100</v>
      </c>
      <c r="Z6" s="39">
        <f>HLOOKUP(W6,$D$2:$S$70,20)</f>
        <v>1733</v>
      </c>
      <c r="AA6" s="39">
        <f>+Z6+Y6</f>
        <v>2833</v>
      </c>
      <c r="AB6" s="6">
        <f>+AA6/'Team Offense'!$C$1</f>
        <v>202.35714285714286</v>
      </c>
      <c r="AC6" s="7"/>
    </row>
    <row r="7" spans="1:29">
      <c r="A7" s="2" t="s">
        <v>82</v>
      </c>
      <c r="D7">
        <f>'[1]Cumulative Stats'!M7</f>
        <v>124</v>
      </c>
      <c r="E7">
        <f>'[2]Cumulative Stats'!M7</f>
        <v>78</v>
      </c>
      <c r="F7">
        <f>'[3]Cumulative Stats'!M7</f>
        <v>102</v>
      </c>
      <c r="G7">
        <f>'[4]Cumulative Stats'!M7</f>
        <v>59</v>
      </c>
      <c r="H7">
        <f>'[5]Cumulative Stats'!M7</f>
        <v>107</v>
      </c>
      <c r="I7">
        <f>'[6]Cumulative Stats'!M7</f>
        <v>63</v>
      </c>
      <c r="J7">
        <f>'[7]Cumulative Stats'!M7</f>
        <v>73</v>
      </c>
      <c r="K7">
        <f>'[8]Cumulative Stats'!M7</f>
        <v>138</v>
      </c>
      <c r="L7">
        <f>'[9]Cumulative Stats'!M7</f>
        <v>119</v>
      </c>
      <c r="M7">
        <f>'[10]Cumulative Stats'!M7</f>
        <v>148</v>
      </c>
      <c r="N7">
        <f>'[11]Cumulative Stats'!M7</f>
        <v>111</v>
      </c>
      <c r="O7">
        <f>'[12]Cumulative Stats'!M7</f>
        <v>98</v>
      </c>
      <c r="P7">
        <f>'[13]Cumulative Stats'!M7</f>
        <v>147</v>
      </c>
      <c r="U7" s="6"/>
      <c r="V7" s="6"/>
      <c r="W7" s="8" t="s">
        <v>126</v>
      </c>
      <c r="X7" s="38" t="s">
        <v>139</v>
      </c>
      <c r="Y7" s="39">
        <f>HLOOKUP(W7,$D$2:$S$70,11)</f>
        <v>1038</v>
      </c>
      <c r="Z7" s="39">
        <f>HLOOKUP(W7,$D$2:$S$70,20)</f>
        <v>2055</v>
      </c>
      <c r="AA7" s="39">
        <f>+Z7+Y7</f>
        <v>3093</v>
      </c>
      <c r="AB7" s="6">
        <f>+AA7/'Team Offense'!$C$1</f>
        <v>220.92857142857142</v>
      </c>
      <c r="AC7" s="7"/>
    </row>
    <row r="8" spans="1:29">
      <c r="A8" s="2" t="s">
        <v>83</v>
      </c>
      <c r="D8">
        <f>'[1]Cumulative Stats'!M8</f>
        <v>96</v>
      </c>
      <c r="E8">
        <f>'[2]Cumulative Stats'!M8</f>
        <v>125</v>
      </c>
      <c r="F8">
        <f>'[3]Cumulative Stats'!M8</f>
        <v>118</v>
      </c>
      <c r="G8">
        <f>'[4]Cumulative Stats'!M8</f>
        <v>103</v>
      </c>
      <c r="H8">
        <f>'[5]Cumulative Stats'!M8</f>
        <v>113</v>
      </c>
      <c r="I8">
        <f>'[6]Cumulative Stats'!M8</f>
        <v>100</v>
      </c>
      <c r="J8">
        <f>'[7]Cumulative Stats'!M8</f>
        <v>87</v>
      </c>
      <c r="K8">
        <f>'[8]Cumulative Stats'!M8</f>
        <v>148</v>
      </c>
      <c r="L8">
        <f>'[9]Cumulative Stats'!M8</f>
        <v>112</v>
      </c>
      <c r="M8">
        <f>'[10]Cumulative Stats'!M8</f>
        <v>106</v>
      </c>
      <c r="N8">
        <f>'[11]Cumulative Stats'!M8</f>
        <v>118</v>
      </c>
      <c r="O8">
        <f>'[12]Cumulative Stats'!M8</f>
        <v>121</v>
      </c>
      <c r="P8">
        <f>'[13]Cumulative Stats'!M8</f>
        <v>108</v>
      </c>
      <c r="U8" s="6"/>
      <c r="V8" s="6"/>
      <c r="W8" s="8" t="s">
        <v>124</v>
      </c>
      <c r="X8" s="38" t="s">
        <v>137</v>
      </c>
      <c r="Y8" s="39">
        <f>HLOOKUP(W8,$D$2:$S$70,11)</f>
        <v>1067</v>
      </c>
      <c r="Z8" s="39">
        <f>HLOOKUP(W8,$D$2:$S$70,20)</f>
        <v>2279</v>
      </c>
      <c r="AA8" s="39">
        <f>+Z8+Y8</f>
        <v>3346</v>
      </c>
      <c r="AB8" s="6">
        <f>+AA8/'Team Offense'!$C$1</f>
        <v>239</v>
      </c>
      <c r="AC8" s="7"/>
    </row>
    <row r="9" spans="1:29">
      <c r="A9" s="2" t="s">
        <v>84</v>
      </c>
      <c r="D9">
        <f>'[1]Cumulative Stats'!M9</f>
        <v>15</v>
      </c>
      <c r="E9">
        <f>'[2]Cumulative Stats'!M9</f>
        <v>30</v>
      </c>
      <c r="F9">
        <f>'[3]Cumulative Stats'!M9</f>
        <v>24</v>
      </c>
      <c r="G9">
        <f>'[4]Cumulative Stats'!M9</f>
        <v>29</v>
      </c>
      <c r="H9">
        <f>'[5]Cumulative Stats'!M9</f>
        <v>28</v>
      </c>
      <c r="I9">
        <f>'[6]Cumulative Stats'!M9</f>
        <v>28</v>
      </c>
      <c r="J9">
        <f>'[7]Cumulative Stats'!M9</f>
        <v>29</v>
      </c>
      <c r="K9">
        <f>'[8]Cumulative Stats'!M9</f>
        <v>23</v>
      </c>
      <c r="L9">
        <f>'[9]Cumulative Stats'!M9</f>
        <v>27</v>
      </c>
      <c r="M9">
        <f>'[10]Cumulative Stats'!M9</f>
        <v>20</v>
      </c>
      <c r="N9">
        <f>'[11]Cumulative Stats'!M9</f>
        <v>31</v>
      </c>
      <c r="O9">
        <f>'[12]Cumulative Stats'!M9</f>
        <v>31</v>
      </c>
      <c r="P9">
        <f>'[13]Cumulative Stats'!M9</f>
        <v>23</v>
      </c>
      <c r="U9" s="6"/>
      <c r="V9" s="6"/>
      <c r="W9" s="8" t="s">
        <v>121</v>
      </c>
      <c r="X9" s="38" t="s">
        <v>134</v>
      </c>
      <c r="Y9" s="39">
        <f>HLOOKUP(W9,$D$2:$S$70,11)</f>
        <v>1852</v>
      </c>
      <c r="Z9" s="39">
        <f>HLOOKUP(W9,$D$2:$S$70,20)</f>
        <v>2075</v>
      </c>
      <c r="AA9" s="39">
        <f>+Z9+Y9</f>
        <v>3927</v>
      </c>
      <c r="AB9" s="6">
        <f>+AA9/'Team Offense'!$C$1</f>
        <v>280.5</v>
      </c>
      <c r="AC9" s="7"/>
    </row>
    <row r="10" spans="1:29">
      <c r="D10">
        <f>'[1]Cumulative Stats'!M10</f>
        <v>0</v>
      </c>
      <c r="E10">
        <f>'[2]Cumulative Stats'!M10</f>
        <v>0</v>
      </c>
      <c r="F10">
        <f>'[3]Cumulative Stats'!M10</f>
        <v>0</v>
      </c>
      <c r="G10">
        <f>'[4]Cumulative Stats'!M10</f>
        <v>0</v>
      </c>
      <c r="H10">
        <f>'[5]Cumulative Stats'!M10</f>
        <v>0</v>
      </c>
      <c r="I10">
        <f>'[6]Cumulative Stats'!M10</f>
        <v>0</v>
      </c>
      <c r="J10">
        <f>'[7]Cumulative Stats'!M10</f>
        <v>0</v>
      </c>
      <c r="K10">
        <f>'[8]Cumulative Stats'!M10</f>
        <v>0</v>
      </c>
      <c r="L10">
        <f>'[9]Cumulative Stats'!M10</f>
        <v>0</v>
      </c>
      <c r="M10">
        <f>'[10]Cumulative Stats'!M10</f>
        <v>0</v>
      </c>
      <c r="N10">
        <f>'[11]Cumulative Stats'!M10</f>
        <v>0</v>
      </c>
      <c r="O10">
        <f>'[12]Cumulative Stats'!M10</f>
        <v>0</v>
      </c>
      <c r="P10">
        <f>'[13]Cumulative Stats'!M10</f>
        <v>0</v>
      </c>
      <c r="W10" s="8" t="s">
        <v>125</v>
      </c>
      <c r="X10" s="38" t="s">
        <v>138</v>
      </c>
      <c r="Y10" s="39">
        <f>HLOOKUP(W10,$D$2:$S$70,11)</f>
        <v>1780</v>
      </c>
      <c r="Z10" s="39">
        <f>HLOOKUP(W10,$D$2:$S$70,20)</f>
        <v>2191</v>
      </c>
      <c r="AA10" s="39">
        <f>+Z10+Y10</f>
        <v>3971</v>
      </c>
      <c r="AB10" s="6">
        <f>+AA10/'Team Offense'!$C$1</f>
        <v>283.64285714285717</v>
      </c>
      <c r="AC10" s="7"/>
    </row>
    <row r="11" spans="1:29">
      <c r="A11" t="s">
        <v>4</v>
      </c>
      <c r="D11">
        <f>'[1]Cumulative Stats'!M11</f>
        <v>454</v>
      </c>
      <c r="E11">
        <f>'[2]Cumulative Stats'!M11</f>
        <v>419</v>
      </c>
      <c r="F11">
        <f>'[3]Cumulative Stats'!M11</f>
        <v>405</v>
      </c>
      <c r="G11">
        <f>'[4]Cumulative Stats'!M11</f>
        <v>338</v>
      </c>
      <c r="H11">
        <f>'[5]Cumulative Stats'!M11</f>
        <v>461</v>
      </c>
      <c r="I11">
        <f>'[6]Cumulative Stats'!M11</f>
        <v>366</v>
      </c>
      <c r="J11">
        <f>'[7]Cumulative Stats'!M11</f>
        <v>384</v>
      </c>
      <c r="K11">
        <f>'[8]Cumulative Stats'!M11</f>
        <v>466</v>
      </c>
      <c r="L11">
        <f>'[9]Cumulative Stats'!M11</f>
        <v>395</v>
      </c>
      <c r="M11">
        <f>'[10]Cumulative Stats'!M11</f>
        <v>478</v>
      </c>
      <c r="N11">
        <f>'[11]Cumulative Stats'!M11</f>
        <v>399</v>
      </c>
      <c r="O11">
        <f>'[12]Cumulative Stats'!M11</f>
        <v>447</v>
      </c>
      <c r="P11">
        <f>'[13]Cumulative Stats'!M11</f>
        <v>430</v>
      </c>
      <c r="U11" s="6"/>
      <c r="V11" s="6"/>
      <c r="W11" s="8" t="s">
        <v>131</v>
      </c>
      <c r="X11" s="38" t="s">
        <v>143</v>
      </c>
      <c r="Y11" s="39">
        <f>HLOOKUP(W11,$D$2:$S$70,11)</f>
        <v>1612</v>
      </c>
      <c r="Z11" s="39">
        <f>HLOOKUP(W11,$D$2:$S$70,20)</f>
        <v>2529</v>
      </c>
      <c r="AA11" s="39">
        <f>+Z11+Y11</f>
        <v>4141</v>
      </c>
      <c r="AB11" s="6">
        <f>+AA11/'Team Offense'!$C$1</f>
        <v>295.78571428571428</v>
      </c>
      <c r="AC11" s="7"/>
    </row>
    <row r="12" spans="1:29">
      <c r="A12" t="s">
        <v>5</v>
      </c>
      <c r="D12">
        <f>'[1]Cumulative Stats'!M12</f>
        <v>1852</v>
      </c>
      <c r="E12">
        <f>'[2]Cumulative Stats'!M12</f>
        <v>1265</v>
      </c>
      <c r="F12">
        <f>'[3]Cumulative Stats'!M12</f>
        <v>1647</v>
      </c>
      <c r="G12">
        <f>'[4]Cumulative Stats'!M12</f>
        <v>1067</v>
      </c>
      <c r="H12">
        <f>'[5]Cumulative Stats'!M12</f>
        <v>1780</v>
      </c>
      <c r="I12">
        <f>'[6]Cumulative Stats'!M12</f>
        <v>1038</v>
      </c>
      <c r="J12">
        <f>'[7]Cumulative Stats'!M12</f>
        <v>1100</v>
      </c>
      <c r="K12">
        <f>'[8]Cumulative Stats'!M12</f>
        <v>2259</v>
      </c>
      <c r="L12">
        <f>'[9]Cumulative Stats'!M12</f>
        <v>1876</v>
      </c>
      <c r="M12">
        <f>'[10]Cumulative Stats'!M12</f>
        <v>2746</v>
      </c>
      <c r="N12">
        <f>'[11]Cumulative Stats'!M12</f>
        <v>1950</v>
      </c>
      <c r="O12">
        <f>'[12]Cumulative Stats'!M12</f>
        <v>1612</v>
      </c>
      <c r="P12">
        <f>'[13]Cumulative Stats'!M12</f>
        <v>2265</v>
      </c>
      <c r="U12" s="6"/>
      <c r="V12" s="6"/>
      <c r="W12" s="8" t="s">
        <v>122</v>
      </c>
      <c r="X12" s="38" t="s">
        <v>135</v>
      </c>
      <c r="Y12" s="39">
        <f>HLOOKUP(W12,$D$2:$S$70,11)</f>
        <v>1265</v>
      </c>
      <c r="Z12" s="39">
        <f>HLOOKUP(W12,$D$2:$S$70,20)</f>
        <v>2900</v>
      </c>
      <c r="AA12" s="39">
        <f>+Z12+Y12</f>
        <v>4165</v>
      </c>
      <c r="AB12" s="6">
        <f>+AA12/'Team Offense'!$C$1</f>
        <v>297.5</v>
      </c>
      <c r="AC12" s="7"/>
    </row>
    <row r="13" spans="1:29">
      <c r="A13" s="2" t="s">
        <v>6</v>
      </c>
      <c r="D13">
        <f>'[1]Cumulative Stats'!M13</f>
        <v>4.0792951541850222</v>
      </c>
      <c r="E13">
        <f>'[2]Cumulative Stats'!M13</f>
        <v>3.0190930787589498</v>
      </c>
      <c r="F13">
        <f>'[3]Cumulative Stats'!M13</f>
        <v>4.0666666666666664</v>
      </c>
      <c r="G13">
        <f>'[4]Cumulative Stats'!M13</f>
        <v>3.1568047337278107</v>
      </c>
      <c r="H13">
        <f>'[5]Cumulative Stats'!M13</f>
        <v>3.8611713665943599</v>
      </c>
      <c r="I13">
        <f>'[6]Cumulative Stats'!M13</f>
        <v>2.8360655737704916</v>
      </c>
      <c r="J13">
        <f>'[7]Cumulative Stats'!M13</f>
        <v>2.8645833333333335</v>
      </c>
      <c r="K13">
        <f>'[8]Cumulative Stats'!M13</f>
        <v>4.8476394849785409</v>
      </c>
      <c r="L13">
        <f>'[9]Cumulative Stats'!M13</f>
        <v>4.7493670886075954</v>
      </c>
      <c r="M13">
        <f>'[10]Cumulative Stats'!M13</f>
        <v>5.7447698744769875</v>
      </c>
      <c r="N13">
        <f>'[11]Cumulative Stats'!M13</f>
        <v>4.8872180451127818</v>
      </c>
      <c r="O13">
        <f>'[12]Cumulative Stats'!M13</f>
        <v>3.6062639821029081</v>
      </c>
      <c r="P13">
        <f>'[13]Cumulative Stats'!M13</f>
        <v>5.2674418604651159</v>
      </c>
      <c r="U13" s="6"/>
      <c r="V13" s="6"/>
      <c r="W13" s="8" t="s">
        <v>123</v>
      </c>
      <c r="X13" s="38" t="s">
        <v>136</v>
      </c>
      <c r="Y13" s="39">
        <f>HLOOKUP(W13,$D$2:$S$70,11)</f>
        <v>1647</v>
      </c>
      <c r="Z13" s="39">
        <f>HLOOKUP(W13,$D$2:$S$70,20)</f>
        <v>2597</v>
      </c>
      <c r="AA13" s="39">
        <f>+Z13+Y13</f>
        <v>4244</v>
      </c>
      <c r="AB13" s="6">
        <f>+AA13/'Team Offense'!$C$1</f>
        <v>303.14285714285717</v>
      </c>
      <c r="AC13" s="7"/>
    </row>
    <row r="14" spans="1:29">
      <c r="D14">
        <f>'[1]Cumulative Stats'!M14</f>
        <v>0</v>
      </c>
      <c r="E14">
        <f>'[2]Cumulative Stats'!M14</f>
        <v>0</v>
      </c>
      <c r="F14">
        <f>'[3]Cumulative Stats'!M14</f>
        <v>0</v>
      </c>
      <c r="G14">
        <f>'[4]Cumulative Stats'!M14</f>
        <v>0</v>
      </c>
      <c r="H14">
        <f>'[5]Cumulative Stats'!M14</f>
        <v>0</v>
      </c>
      <c r="I14">
        <f>'[6]Cumulative Stats'!M14</f>
        <v>0</v>
      </c>
      <c r="J14">
        <f>'[7]Cumulative Stats'!M14</f>
        <v>0</v>
      </c>
      <c r="K14">
        <f>'[8]Cumulative Stats'!M14</f>
        <v>0</v>
      </c>
      <c r="L14">
        <f>'[9]Cumulative Stats'!M14</f>
        <v>0</v>
      </c>
      <c r="M14">
        <f>'[10]Cumulative Stats'!M14</f>
        <v>0</v>
      </c>
      <c r="N14">
        <f>'[11]Cumulative Stats'!M14</f>
        <v>0</v>
      </c>
      <c r="O14">
        <f>'[12]Cumulative Stats'!M14</f>
        <v>0</v>
      </c>
      <c r="P14">
        <f>'[13]Cumulative Stats'!M14</f>
        <v>0</v>
      </c>
      <c r="W14" s="8" t="s">
        <v>129</v>
      </c>
      <c r="X14" s="38" t="s">
        <v>101</v>
      </c>
      <c r="Y14" s="39">
        <f>HLOOKUP(W14,$D$2:$S$70,11)</f>
        <v>1876</v>
      </c>
      <c r="Z14" s="39">
        <f>HLOOKUP(W14,$D$2:$S$70,20)</f>
        <v>2445</v>
      </c>
      <c r="AA14" s="39">
        <f>+Z14+Y14</f>
        <v>4321</v>
      </c>
      <c r="AB14" s="6">
        <f>+AA14/'Team Offense'!$C$1</f>
        <v>308.64285714285717</v>
      </c>
      <c r="AC14" s="7"/>
    </row>
    <row r="15" spans="1:29">
      <c r="A15" t="s">
        <v>7</v>
      </c>
      <c r="D15">
        <f>'[1]Cumulative Stats'!M15</f>
        <v>361</v>
      </c>
      <c r="E15">
        <f>'[2]Cumulative Stats'!M15</f>
        <v>384</v>
      </c>
      <c r="F15">
        <f>'[3]Cumulative Stats'!M15</f>
        <v>395</v>
      </c>
      <c r="G15">
        <f>'[4]Cumulative Stats'!M15</f>
        <v>377</v>
      </c>
      <c r="H15">
        <f>'[5]Cumulative Stats'!M15</f>
        <v>338</v>
      </c>
      <c r="I15">
        <f>'[6]Cumulative Stats'!M15</f>
        <v>363</v>
      </c>
      <c r="J15">
        <f>'[7]Cumulative Stats'!M15</f>
        <v>362</v>
      </c>
      <c r="K15">
        <f>'[8]Cumulative Stats'!M15</f>
        <v>415</v>
      </c>
      <c r="L15">
        <f>'[9]Cumulative Stats'!M15</f>
        <v>376</v>
      </c>
      <c r="M15">
        <f>'[10]Cumulative Stats'!M15</f>
        <v>329</v>
      </c>
      <c r="N15">
        <f>'[11]Cumulative Stats'!M15</f>
        <v>386</v>
      </c>
      <c r="O15">
        <f>'[12]Cumulative Stats'!M15</f>
        <v>399</v>
      </c>
      <c r="P15">
        <f>'[13]Cumulative Stats'!M15</f>
        <v>359</v>
      </c>
      <c r="U15" s="6"/>
      <c r="V15" s="6"/>
      <c r="W15" s="8" t="s">
        <v>132</v>
      </c>
      <c r="X15" s="38" t="s">
        <v>144</v>
      </c>
      <c r="Y15" s="39">
        <f>HLOOKUP(W15,$D$2:$S$70,11)</f>
        <v>1950</v>
      </c>
      <c r="Z15" s="39">
        <f>HLOOKUP(W15,$D$2:$S$70,20)</f>
        <v>2446</v>
      </c>
      <c r="AA15" s="39">
        <f>+Z15+Y15</f>
        <v>4396</v>
      </c>
      <c r="AB15" s="6">
        <f>+AA15/'Team Offense'!$C$1</f>
        <v>314</v>
      </c>
      <c r="AC15" s="7"/>
    </row>
    <row r="16" spans="1:29">
      <c r="A16" t="s">
        <v>8</v>
      </c>
      <c r="D16">
        <f>'[1]Cumulative Stats'!M16</f>
        <v>183</v>
      </c>
      <c r="E16">
        <f>'[2]Cumulative Stats'!M16</f>
        <v>222</v>
      </c>
      <c r="F16">
        <f>'[3]Cumulative Stats'!M16</f>
        <v>207</v>
      </c>
      <c r="G16">
        <f>'[4]Cumulative Stats'!M16</f>
        <v>194</v>
      </c>
      <c r="H16">
        <f>'[5]Cumulative Stats'!M16</f>
        <v>175</v>
      </c>
      <c r="I16">
        <f>'[6]Cumulative Stats'!M16</f>
        <v>192</v>
      </c>
      <c r="J16">
        <f>'[7]Cumulative Stats'!M16</f>
        <v>183</v>
      </c>
      <c r="K16">
        <f>'[8]Cumulative Stats'!M16</f>
        <v>243</v>
      </c>
      <c r="L16">
        <f>'[9]Cumulative Stats'!M16</f>
        <v>206</v>
      </c>
      <c r="M16">
        <f>'[10]Cumulative Stats'!M16</f>
        <v>173</v>
      </c>
      <c r="N16">
        <f>'[11]Cumulative Stats'!M16</f>
        <v>209</v>
      </c>
      <c r="O16">
        <f>'[12]Cumulative Stats'!M16</f>
        <v>215</v>
      </c>
      <c r="P16">
        <f>'[13]Cumulative Stats'!M16</f>
        <v>186</v>
      </c>
      <c r="U16" s="6"/>
      <c r="V16" s="6"/>
      <c r="W16" s="8" t="s">
        <v>133</v>
      </c>
      <c r="X16" s="38" t="s">
        <v>145</v>
      </c>
      <c r="Y16" s="39">
        <f>HLOOKUP(W16,$D$2:$S$70,11)</f>
        <v>2265</v>
      </c>
      <c r="Z16" s="39">
        <f>HLOOKUP(W16,$D$2:$S$70,20)</f>
        <v>2374</v>
      </c>
      <c r="AA16" s="39">
        <f>+Z16+Y16</f>
        <v>4639</v>
      </c>
      <c r="AB16" s="6">
        <f>+AA16/'Team Offense'!$C$1</f>
        <v>331.35714285714283</v>
      </c>
      <c r="AC16" s="7"/>
    </row>
    <row r="17" spans="1:29">
      <c r="A17" t="s">
        <v>9</v>
      </c>
      <c r="D17">
        <f>'[1]Cumulative Stats'!M17</f>
        <v>50.692520775623272</v>
      </c>
      <c r="E17">
        <f>'[2]Cumulative Stats'!M17</f>
        <v>57.8125</v>
      </c>
      <c r="F17">
        <f>'[3]Cumulative Stats'!M17</f>
        <v>52.405063291139243</v>
      </c>
      <c r="G17">
        <f>'[4]Cumulative Stats'!M17</f>
        <v>51.45888594164456</v>
      </c>
      <c r="H17">
        <f>'[5]Cumulative Stats'!M17</f>
        <v>51.77514792899408</v>
      </c>
      <c r="I17">
        <f>'[6]Cumulative Stats'!M17</f>
        <v>52.892561983471076</v>
      </c>
      <c r="J17">
        <f>'[7]Cumulative Stats'!M17</f>
        <v>50.552486187845304</v>
      </c>
      <c r="K17">
        <f>'[8]Cumulative Stats'!M17</f>
        <v>58.554216867469876</v>
      </c>
      <c r="L17">
        <f>'[9]Cumulative Stats'!M17</f>
        <v>54.787234042553187</v>
      </c>
      <c r="M17">
        <f>'[10]Cumulative Stats'!M17</f>
        <v>52.583586626139819</v>
      </c>
      <c r="N17">
        <f>'[11]Cumulative Stats'!M17</f>
        <v>54.145077720207254</v>
      </c>
      <c r="O17">
        <f>'[12]Cumulative Stats'!M17</f>
        <v>53.884711779448622</v>
      </c>
      <c r="P17">
        <f>'[13]Cumulative Stats'!M17</f>
        <v>51.810584958217262</v>
      </c>
      <c r="U17" s="6"/>
      <c r="V17" s="6"/>
      <c r="W17" s="8" t="s">
        <v>130</v>
      </c>
      <c r="X17" s="38" t="s">
        <v>142</v>
      </c>
      <c r="Y17" s="39">
        <f>HLOOKUP(W17,$D$2:$S$70,11)</f>
        <v>2746</v>
      </c>
      <c r="Z17" s="39">
        <f>HLOOKUP(W17,$D$2:$S$70,20)</f>
        <v>2379</v>
      </c>
      <c r="AA17" s="39">
        <f>+Z17+Y17</f>
        <v>5125</v>
      </c>
      <c r="AB17" s="6">
        <f>+AA17/'Team Offense'!$C$1</f>
        <v>366.07142857142856</v>
      </c>
      <c r="AC17" s="7"/>
    </row>
    <row r="18" spans="1:29">
      <c r="A18" t="s">
        <v>10</v>
      </c>
      <c r="D18">
        <f>'[1]Cumulative Stats'!M18</f>
        <v>2355</v>
      </c>
      <c r="E18">
        <f>'[2]Cumulative Stats'!M18</f>
        <v>3266</v>
      </c>
      <c r="F18">
        <f>'[3]Cumulative Stats'!M18</f>
        <v>2937</v>
      </c>
      <c r="G18">
        <f>'[4]Cumulative Stats'!M18</f>
        <v>2452</v>
      </c>
      <c r="H18">
        <f>'[5]Cumulative Stats'!M18</f>
        <v>2499</v>
      </c>
      <c r="I18">
        <f>'[6]Cumulative Stats'!M18</f>
        <v>2514</v>
      </c>
      <c r="J18">
        <f>'[7]Cumulative Stats'!M18</f>
        <v>2130</v>
      </c>
      <c r="K18">
        <f>'[8]Cumulative Stats'!M18</f>
        <v>3320</v>
      </c>
      <c r="L18">
        <f>'[9]Cumulative Stats'!M18</f>
        <v>2733</v>
      </c>
      <c r="M18">
        <f>'[10]Cumulative Stats'!M18</f>
        <v>2634</v>
      </c>
      <c r="N18">
        <f>'[11]Cumulative Stats'!M18</f>
        <v>2714</v>
      </c>
      <c r="O18">
        <f>'[12]Cumulative Stats'!M18</f>
        <v>2762</v>
      </c>
      <c r="P18">
        <f>'[13]Cumulative Stats'!M18</f>
        <v>2646</v>
      </c>
      <c r="U18" s="6"/>
      <c r="V18" s="6"/>
      <c r="W18" s="8" t="s">
        <v>128</v>
      </c>
      <c r="X18" s="38" t="s">
        <v>141</v>
      </c>
      <c r="Y18" s="39">
        <f>HLOOKUP(W18,$D$2:$S$70,11)</f>
        <v>2259</v>
      </c>
      <c r="Z18" s="39">
        <f>HLOOKUP(W18,$D$2:$S$70,20)</f>
        <v>3172</v>
      </c>
      <c r="AA18" s="39">
        <f>+Z18+Y18</f>
        <v>5431</v>
      </c>
      <c r="AB18" s="6">
        <f>+AA18/'Team Offense'!$C$1</f>
        <v>387.92857142857144</v>
      </c>
      <c r="AC18" s="7"/>
    </row>
    <row r="19" spans="1:29">
      <c r="A19" t="s">
        <v>11</v>
      </c>
      <c r="D19">
        <f>'[1]Cumulative Stats'!M19</f>
        <v>34</v>
      </c>
      <c r="E19">
        <f>'[2]Cumulative Stats'!M19</f>
        <v>48</v>
      </c>
      <c r="F19">
        <f>'[3]Cumulative Stats'!M19</f>
        <v>49</v>
      </c>
      <c r="G19">
        <f>'[4]Cumulative Stats'!M19</f>
        <v>22</v>
      </c>
      <c r="H19">
        <f>'[5]Cumulative Stats'!M19</f>
        <v>40</v>
      </c>
      <c r="I19">
        <f>'[6]Cumulative Stats'!M19</f>
        <v>58</v>
      </c>
      <c r="J19">
        <f>'[7]Cumulative Stats'!M19</f>
        <v>51</v>
      </c>
      <c r="K19">
        <f>'[8]Cumulative Stats'!M19</f>
        <v>19</v>
      </c>
      <c r="L19">
        <f>'[9]Cumulative Stats'!M19</f>
        <v>41</v>
      </c>
      <c r="M19">
        <f>'[10]Cumulative Stats'!M19</f>
        <v>36</v>
      </c>
      <c r="N19">
        <f>'[11]Cumulative Stats'!M19</f>
        <v>36</v>
      </c>
      <c r="O19">
        <f>'[12]Cumulative Stats'!M19</f>
        <v>35</v>
      </c>
      <c r="P19">
        <f>'[13]Cumulative Stats'!M19</f>
        <v>37</v>
      </c>
      <c r="U19" s="6"/>
      <c r="V19" s="6"/>
      <c r="X19" s="38"/>
      <c r="Y19" s="39"/>
      <c r="Z19" s="39"/>
      <c r="AA19" s="39"/>
      <c r="AB19" s="6"/>
      <c r="AC19" s="7"/>
    </row>
    <row r="20" spans="1:29">
      <c r="A20" t="s">
        <v>12</v>
      </c>
      <c r="D20">
        <f>'[1]Cumulative Stats'!M20</f>
        <v>280</v>
      </c>
      <c r="E20">
        <f>'[2]Cumulative Stats'!M20</f>
        <v>366</v>
      </c>
      <c r="F20">
        <f>'[3]Cumulative Stats'!M20</f>
        <v>340</v>
      </c>
      <c r="G20">
        <f>'[4]Cumulative Stats'!M20</f>
        <v>173</v>
      </c>
      <c r="H20">
        <f>'[5]Cumulative Stats'!M20</f>
        <v>308</v>
      </c>
      <c r="I20">
        <f>'[6]Cumulative Stats'!M20</f>
        <v>459</v>
      </c>
      <c r="J20">
        <f>'[7]Cumulative Stats'!M20</f>
        <v>397</v>
      </c>
      <c r="K20">
        <f>'[8]Cumulative Stats'!M20</f>
        <v>148</v>
      </c>
      <c r="L20">
        <f>'[9]Cumulative Stats'!M20</f>
        <v>288</v>
      </c>
      <c r="M20">
        <f>'[10]Cumulative Stats'!M20</f>
        <v>255</v>
      </c>
      <c r="N20">
        <f>'[11]Cumulative Stats'!M20</f>
        <v>268</v>
      </c>
      <c r="O20">
        <f>'[12]Cumulative Stats'!M20</f>
        <v>233</v>
      </c>
      <c r="P20">
        <f>'[13]Cumulative Stats'!M20</f>
        <v>272</v>
      </c>
      <c r="U20" s="6"/>
      <c r="V20" s="6"/>
      <c r="X20" s="38"/>
      <c r="Y20" s="39"/>
      <c r="Z20" s="39"/>
      <c r="AA20" s="39"/>
      <c r="AB20" s="6"/>
      <c r="AC20" s="7"/>
    </row>
    <row r="21" spans="1:29">
      <c r="A21" t="s">
        <v>13</v>
      </c>
      <c r="D21">
        <f>'[1]Cumulative Stats'!M21</f>
        <v>2075</v>
      </c>
      <c r="E21">
        <f>'[2]Cumulative Stats'!M21</f>
        <v>2900</v>
      </c>
      <c r="F21">
        <f>'[3]Cumulative Stats'!M21</f>
        <v>2597</v>
      </c>
      <c r="G21">
        <f>'[4]Cumulative Stats'!M21</f>
        <v>2279</v>
      </c>
      <c r="H21">
        <f>'[5]Cumulative Stats'!M21</f>
        <v>2191</v>
      </c>
      <c r="I21">
        <f>'[6]Cumulative Stats'!M21</f>
        <v>2055</v>
      </c>
      <c r="J21">
        <f>'[7]Cumulative Stats'!M21</f>
        <v>1733</v>
      </c>
      <c r="K21">
        <f>'[8]Cumulative Stats'!M21</f>
        <v>3172</v>
      </c>
      <c r="L21">
        <f>'[9]Cumulative Stats'!M21</f>
        <v>2445</v>
      </c>
      <c r="M21">
        <f>'[10]Cumulative Stats'!M21</f>
        <v>2379</v>
      </c>
      <c r="N21">
        <f>'[11]Cumulative Stats'!M21</f>
        <v>2446</v>
      </c>
      <c r="O21">
        <f>'[12]Cumulative Stats'!M21</f>
        <v>2529</v>
      </c>
      <c r="P21">
        <f>'[13]Cumulative Stats'!M21</f>
        <v>2374</v>
      </c>
      <c r="U21" s="6"/>
      <c r="V21" s="6"/>
      <c r="X21" s="38"/>
      <c r="Y21" s="39"/>
      <c r="Z21" s="39"/>
      <c r="AA21" s="39"/>
      <c r="AB21" s="6"/>
      <c r="AC21" s="7"/>
    </row>
    <row r="22" spans="1:29">
      <c r="A22" t="s">
        <v>14</v>
      </c>
      <c r="D22">
        <f>'[1]Cumulative Stats'!M22</f>
        <v>5.2531645569620249</v>
      </c>
      <c r="E22">
        <f>'[2]Cumulative Stats'!M22</f>
        <v>6.7129629629629628</v>
      </c>
      <c r="F22">
        <f>'[3]Cumulative Stats'!M22</f>
        <v>5.8490990990990994</v>
      </c>
      <c r="G22">
        <f>'[4]Cumulative Stats'!M22</f>
        <v>5.7117794486215541</v>
      </c>
      <c r="H22">
        <f>'[5]Cumulative Stats'!M22</f>
        <v>5.7962962962962967</v>
      </c>
      <c r="I22">
        <f>'[6]Cumulative Stats'!M22</f>
        <v>4.8812351543942993</v>
      </c>
      <c r="J22">
        <f>'[7]Cumulative Stats'!M22</f>
        <v>4.1961259079903144</v>
      </c>
      <c r="K22">
        <f>'[8]Cumulative Stats'!M22</f>
        <v>7.3087557603686637</v>
      </c>
      <c r="L22">
        <f>'[9]Cumulative Stats'!M22</f>
        <v>5.8633093525179856</v>
      </c>
      <c r="M22">
        <f>'[10]Cumulative Stats'!M22</f>
        <v>6.5178082191780824</v>
      </c>
      <c r="N22">
        <f>'[11]Cumulative Stats'!M22</f>
        <v>5.7962085308056874</v>
      </c>
      <c r="O22">
        <f>'[12]Cumulative Stats'!M22</f>
        <v>5.8271889400921655</v>
      </c>
      <c r="P22">
        <f>'[13]Cumulative Stats'!M22</f>
        <v>5.9949494949494948</v>
      </c>
      <c r="U22" s="6"/>
      <c r="V22" s="6"/>
    </row>
    <row r="23" spans="1:29">
      <c r="A23" t="s">
        <v>15</v>
      </c>
      <c r="D23">
        <f>'[1]Cumulative Stats'!M23</f>
        <v>12.868852459016393</v>
      </c>
      <c r="E23">
        <f>'[2]Cumulative Stats'!M23</f>
        <v>14.711711711711711</v>
      </c>
      <c r="F23">
        <f>'[3]Cumulative Stats'!M23</f>
        <v>14.188405797101449</v>
      </c>
      <c r="G23">
        <f>'[4]Cumulative Stats'!M23</f>
        <v>12.639175257731958</v>
      </c>
      <c r="H23">
        <f>'[5]Cumulative Stats'!M23</f>
        <v>14.28</v>
      </c>
      <c r="I23">
        <f>'[6]Cumulative Stats'!M23</f>
        <v>13.09375</v>
      </c>
      <c r="J23">
        <f>'[7]Cumulative Stats'!M23</f>
        <v>11.639344262295081</v>
      </c>
      <c r="K23">
        <f>'[8]Cumulative Stats'!M23</f>
        <v>13.662551440329219</v>
      </c>
      <c r="L23">
        <f>'[9]Cumulative Stats'!M23</f>
        <v>13.266990291262136</v>
      </c>
      <c r="M23">
        <f>'[10]Cumulative Stats'!M23</f>
        <v>15.22543352601156</v>
      </c>
      <c r="N23">
        <f>'[11]Cumulative Stats'!M23</f>
        <v>12.985645933014354</v>
      </c>
      <c r="O23">
        <f>'[12]Cumulative Stats'!M23</f>
        <v>12.846511627906978</v>
      </c>
      <c r="P23">
        <f>'[13]Cumulative Stats'!M23</f>
        <v>14.225806451612904</v>
      </c>
      <c r="U23" s="6"/>
      <c r="V23" s="6"/>
      <c r="X23" s="4"/>
      <c r="AC23" s="6"/>
    </row>
    <row r="24" spans="1:29">
      <c r="D24">
        <f>'[1]Cumulative Stats'!M24</f>
        <v>0</v>
      </c>
      <c r="E24">
        <f>'[2]Cumulative Stats'!M24</f>
        <v>0</v>
      </c>
      <c r="F24">
        <f>'[3]Cumulative Stats'!M24</f>
        <v>0</v>
      </c>
      <c r="G24">
        <f>'[4]Cumulative Stats'!M24</f>
        <v>0</v>
      </c>
      <c r="H24">
        <f>'[5]Cumulative Stats'!M24</f>
        <v>0</v>
      </c>
      <c r="I24">
        <f>'[6]Cumulative Stats'!M24</f>
        <v>0</v>
      </c>
      <c r="J24">
        <f>'[7]Cumulative Stats'!M24</f>
        <v>0</v>
      </c>
      <c r="K24">
        <f>'[8]Cumulative Stats'!M24</f>
        <v>0</v>
      </c>
      <c r="L24">
        <f>'[9]Cumulative Stats'!M24</f>
        <v>0</v>
      </c>
      <c r="M24">
        <f>'[10]Cumulative Stats'!M24</f>
        <v>0</v>
      </c>
      <c r="N24">
        <f>'[11]Cumulative Stats'!M24</f>
        <v>0</v>
      </c>
      <c r="O24">
        <f>'[12]Cumulative Stats'!M24</f>
        <v>0</v>
      </c>
      <c r="P24">
        <f>'[13]Cumulative Stats'!M24</f>
        <v>0</v>
      </c>
      <c r="X24" s="4"/>
      <c r="AC24" s="7"/>
    </row>
    <row r="25" spans="1:29">
      <c r="A25" t="s">
        <v>16</v>
      </c>
      <c r="D25">
        <f>'[1]Cumulative Stats'!M25</f>
        <v>0</v>
      </c>
      <c r="E25">
        <f>'[2]Cumulative Stats'!M25</f>
        <v>0</v>
      </c>
      <c r="F25">
        <f>'[3]Cumulative Stats'!M25</f>
        <v>0</v>
      </c>
      <c r="G25">
        <f>'[4]Cumulative Stats'!M25</f>
        <v>0</v>
      </c>
      <c r="H25">
        <f>'[5]Cumulative Stats'!M25</f>
        <v>0</v>
      </c>
      <c r="I25">
        <f>'[6]Cumulative Stats'!M25</f>
        <v>0</v>
      </c>
      <c r="J25">
        <f>'[7]Cumulative Stats'!M25</f>
        <v>0</v>
      </c>
      <c r="K25">
        <f>'[8]Cumulative Stats'!M25</f>
        <v>0</v>
      </c>
      <c r="L25">
        <f>'[9]Cumulative Stats'!M25</f>
        <v>0</v>
      </c>
      <c r="M25">
        <f>'[10]Cumulative Stats'!M25</f>
        <v>0</v>
      </c>
      <c r="N25">
        <f>'[11]Cumulative Stats'!M25</f>
        <v>0</v>
      </c>
      <c r="O25">
        <f>'[12]Cumulative Stats'!M25</f>
        <v>0</v>
      </c>
      <c r="P25">
        <f>'[13]Cumulative Stats'!M25</f>
        <v>0</v>
      </c>
      <c r="X25" s="4"/>
    </row>
    <row r="26" spans="1:29">
      <c r="A26" t="s">
        <v>17</v>
      </c>
      <c r="D26">
        <f>'[1]Cumulative Stats'!M26</f>
        <v>3927</v>
      </c>
      <c r="E26">
        <f>'[2]Cumulative Stats'!M26</f>
        <v>4165</v>
      </c>
      <c r="F26">
        <f>'[3]Cumulative Stats'!M26</f>
        <v>4244</v>
      </c>
      <c r="G26">
        <f>'[4]Cumulative Stats'!M26</f>
        <v>3346</v>
      </c>
      <c r="H26">
        <f>'[5]Cumulative Stats'!M26</f>
        <v>3971</v>
      </c>
      <c r="I26">
        <f>'[6]Cumulative Stats'!M26</f>
        <v>3093</v>
      </c>
      <c r="J26">
        <f>'[7]Cumulative Stats'!M26</f>
        <v>2833</v>
      </c>
      <c r="K26">
        <f>'[8]Cumulative Stats'!M26</f>
        <v>5431</v>
      </c>
      <c r="L26">
        <f>'[9]Cumulative Stats'!M26</f>
        <v>4321</v>
      </c>
      <c r="M26">
        <f>'[10]Cumulative Stats'!M26</f>
        <v>5125</v>
      </c>
      <c r="N26">
        <f>'[11]Cumulative Stats'!M26</f>
        <v>4396</v>
      </c>
      <c r="O26">
        <f>'[12]Cumulative Stats'!M26</f>
        <v>4141</v>
      </c>
      <c r="P26">
        <f>'[13]Cumulative Stats'!M26</f>
        <v>4639</v>
      </c>
      <c r="U26" s="6"/>
      <c r="V26" s="6"/>
      <c r="X26" s="4"/>
      <c r="AB26" s="6"/>
    </row>
    <row r="27" spans="1:29">
      <c r="A27" t="s">
        <v>18</v>
      </c>
      <c r="D27">
        <f>'[1]Cumulative Stats'!M27</f>
        <v>47.160682454800103</v>
      </c>
      <c r="E27">
        <f>'[2]Cumulative Stats'!M27</f>
        <v>30.372148859543817</v>
      </c>
      <c r="F27">
        <f>'[3]Cumulative Stats'!M27</f>
        <v>38.807728557964182</v>
      </c>
      <c r="G27">
        <f>'[4]Cumulative Stats'!M27</f>
        <v>31.888822474596534</v>
      </c>
      <c r="H27">
        <f>'[5]Cumulative Stats'!M27</f>
        <v>44.824981113069754</v>
      </c>
      <c r="I27">
        <f>'[6]Cumulative Stats'!M27</f>
        <v>33.559650824442286</v>
      </c>
      <c r="J27">
        <f>'[7]Cumulative Stats'!M27</f>
        <v>38.828097423226261</v>
      </c>
      <c r="K27">
        <f>'[8]Cumulative Stats'!M27</f>
        <v>41.594549806665441</v>
      </c>
      <c r="L27">
        <f>'[9]Cumulative Stats'!M27</f>
        <v>43.415875954640128</v>
      </c>
      <c r="M27">
        <f>'[10]Cumulative Stats'!M27</f>
        <v>53.580487804878054</v>
      </c>
      <c r="N27">
        <f>'[11]Cumulative Stats'!M27</f>
        <v>44.358507734303913</v>
      </c>
      <c r="O27">
        <f>'[12]Cumulative Stats'!M27</f>
        <v>38.927795218546244</v>
      </c>
      <c r="P27">
        <f>'[13]Cumulative Stats'!M27</f>
        <v>48.825177840051737</v>
      </c>
      <c r="U27" s="6"/>
      <c r="X27" s="4"/>
      <c r="AB27" s="6"/>
    </row>
    <row r="28" spans="1:29">
      <c r="A28" s="2" t="s">
        <v>19</v>
      </c>
      <c r="D28">
        <f>'[1]Cumulative Stats'!M28</f>
        <v>52.83931754519989</v>
      </c>
      <c r="E28">
        <f>'[2]Cumulative Stats'!M28</f>
        <v>69.627851140456187</v>
      </c>
      <c r="F28">
        <f>'[3]Cumulative Stats'!M28</f>
        <v>61.192271442035818</v>
      </c>
      <c r="G28">
        <f>'[4]Cumulative Stats'!M28</f>
        <v>68.111177525403463</v>
      </c>
      <c r="H28">
        <f>'[5]Cumulative Stats'!M28</f>
        <v>55.175018886930246</v>
      </c>
      <c r="I28">
        <f>'[6]Cumulative Stats'!M28</f>
        <v>66.440349175557714</v>
      </c>
      <c r="J28">
        <f>'[7]Cumulative Stats'!M28</f>
        <v>61.171902576773739</v>
      </c>
      <c r="K28">
        <f>'[8]Cumulative Stats'!M28</f>
        <v>58.405450193334559</v>
      </c>
      <c r="L28">
        <f>'[9]Cumulative Stats'!M28</f>
        <v>56.584124045359872</v>
      </c>
      <c r="M28">
        <f>'[10]Cumulative Stats'!M28</f>
        <v>46.419512195121953</v>
      </c>
      <c r="N28">
        <f>'[11]Cumulative Stats'!M28</f>
        <v>55.641492265696094</v>
      </c>
      <c r="O28">
        <f>'[12]Cumulative Stats'!M28</f>
        <v>61.072204781453756</v>
      </c>
      <c r="P28">
        <f>'[13]Cumulative Stats'!M28</f>
        <v>51.174822159948263</v>
      </c>
      <c r="U28" s="6"/>
      <c r="X28" s="4"/>
      <c r="AB28" s="6"/>
    </row>
    <row r="29" spans="1:29">
      <c r="D29">
        <f>'[1]Cumulative Stats'!M29</f>
        <v>0</v>
      </c>
      <c r="E29">
        <f>'[2]Cumulative Stats'!M29</f>
        <v>0</v>
      </c>
      <c r="F29">
        <f>'[3]Cumulative Stats'!M29</f>
        <v>0</v>
      </c>
      <c r="G29">
        <f>'[4]Cumulative Stats'!M29</f>
        <v>0</v>
      </c>
      <c r="H29">
        <f>'[5]Cumulative Stats'!M29</f>
        <v>0</v>
      </c>
      <c r="I29">
        <f>'[6]Cumulative Stats'!M29</f>
        <v>0</v>
      </c>
      <c r="J29">
        <f>'[7]Cumulative Stats'!M29</f>
        <v>0</v>
      </c>
      <c r="K29">
        <f>'[8]Cumulative Stats'!M29</f>
        <v>0</v>
      </c>
      <c r="L29">
        <f>'[9]Cumulative Stats'!M29</f>
        <v>0</v>
      </c>
      <c r="M29">
        <f>'[10]Cumulative Stats'!M29</f>
        <v>0</v>
      </c>
      <c r="N29">
        <f>'[11]Cumulative Stats'!M29</f>
        <v>0</v>
      </c>
      <c r="O29">
        <f>'[12]Cumulative Stats'!M29</f>
        <v>0</v>
      </c>
      <c r="P29">
        <f>'[13]Cumulative Stats'!M29</f>
        <v>0</v>
      </c>
      <c r="X29" s="4"/>
      <c r="AB29" s="6"/>
    </row>
    <row r="30" spans="1:29">
      <c r="A30" t="s">
        <v>20</v>
      </c>
      <c r="D30">
        <f>'[1]Cumulative Stats'!M30</f>
        <v>849</v>
      </c>
      <c r="E30">
        <f>'[2]Cumulative Stats'!M30</f>
        <v>851</v>
      </c>
      <c r="F30">
        <f>'[3]Cumulative Stats'!M30</f>
        <v>849</v>
      </c>
      <c r="G30">
        <f>'[4]Cumulative Stats'!M30</f>
        <v>737</v>
      </c>
      <c r="H30">
        <f>'[5]Cumulative Stats'!M30</f>
        <v>839</v>
      </c>
      <c r="I30">
        <f>'[6]Cumulative Stats'!M30</f>
        <v>787</v>
      </c>
      <c r="J30">
        <f>'[7]Cumulative Stats'!M30</f>
        <v>797</v>
      </c>
      <c r="K30">
        <f>'[8]Cumulative Stats'!M30</f>
        <v>900</v>
      </c>
      <c r="L30">
        <f>'[9]Cumulative Stats'!M30</f>
        <v>812</v>
      </c>
      <c r="M30">
        <f>'[10]Cumulative Stats'!M30</f>
        <v>843</v>
      </c>
      <c r="N30">
        <f>'[11]Cumulative Stats'!M30</f>
        <v>821</v>
      </c>
      <c r="O30">
        <f>'[12]Cumulative Stats'!M30</f>
        <v>881</v>
      </c>
      <c r="P30">
        <f>'[13]Cumulative Stats'!M30</f>
        <v>826</v>
      </c>
      <c r="U30" s="6"/>
      <c r="V30" s="6"/>
      <c r="X30" s="4"/>
      <c r="AB30" s="6"/>
    </row>
    <row r="31" spans="1:29">
      <c r="A31" t="s">
        <v>21</v>
      </c>
      <c r="D31">
        <f>'[1]Cumulative Stats'!M31</f>
        <v>4.6254416961130742</v>
      </c>
      <c r="E31">
        <f>'[2]Cumulative Stats'!M31</f>
        <v>4.894242068155112</v>
      </c>
      <c r="F31">
        <f>'[3]Cumulative Stats'!M31</f>
        <v>4.9988221436984688</v>
      </c>
      <c r="G31">
        <f>'[4]Cumulative Stats'!M31</f>
        <v>4.5400271370420624</v>
      </c>
      <c r="H31">
        <f>'[5]Cumulative Stats'!M31</f>
        <v>4.7330154946364722</v>
      </c>
      <c r="I31">
        <f>'[6]Cumulative Stats'!M31</f>
        <v>3.9301143583227445</v>
      </c>
      <c r="J31">
        <f>'[7]Cumulative Stats'!M31</f>
        <v>3.5545796737766624</v>
      </c>
      <c r="K31">
        <f>'[8]Cumulative Stats'!M31</f>
        <v>6.0344444444444445</v>
      </c>
      <c r="L31">
        <f>'[9]Cumulative Stats'!M31</f>
        <v>5.3214285714285712</v>
      </c>
      <c r="M31">
        <f>'[10]Cumulative Stats'!M31</f>
        <v>6.0794780545670228</v>
      </c>
      <c r="N31">
        <f>'[11]Cumulative Stats'!M31</f>
        <v>5.3544457978075517</v>
      </c>
      <c r="O31">
        <f>'[12]Cumulative Stats'!M31</f>
        <v>4.7003405221339385</v>
      </c>
      <c r="P31">
        <f>'[13]Cumulative Stats'!M31</f>
        <v>5.6162227602905572</v>
      </c>
      <c r="X31" s="4"/>
      <c r="AB31" s="6"/>
    </row>
    <row r="32" spans="1:29">
      <c r="D32">
        <f>'[1]Cumulative Stats'!M32</f>
        <v>0</v>
      </c>
      <c r="E32">
        <f>'[2]Cumulative Stats'!M32</f>
        <v>0</v>
      </c>
      <c r="F32">
        <f>'[3]Cumulative Stats'!M32</f>
        <v>0</v>
      </c>
      <c r="G32">
        <f>'[4]Cumulative Stats'!M32</f>
        <v>0</v>
      </c>
      <c r="H32">
        <f>'[5]Cumulative Stats'!M32</f>
        <v>0</v>
      </c>
      <c r="I32">
        <f>'[6]Cumulative Stats'!M32</f>
        <v>0</v>
      </c>
      <c r="J32">
        <f>'[7]Cumulative Stats'!M32</f>
        <v>0</v>
      </c>
      <c r="K32">
        <f>'[8]Cumulative Stats'!M32</f>
        <v>0</v>
      </c>
      <c r="L32">
        <f>'[9]Cumulative Stats'!M32</f>
        <v>0</v>
      </c>
      <c r="M32">
        <f>'[10]Cumulative Stats'!M32</f>
        <v>0</v>
      </c>
      <c r="N32">
        <f>'[11]Cumulative Stats'!M32</f>
        <v>0</v>
      </c>
      <c r="O32">
        <f>'[12]Cumulative Stats'!M32</f>
        <v>0</v>
      </c>
      <c r="P32">
        <f>'[13]Cumulative Stats'!M32</f>
        <v>0</v>
      </c>
      <c r="X32" s="4"/>
      <c r="AB32" s="6"/>
    </row>
    <row r="33" spans="1:28">
      <c r="A33" t="s">
        <v>22</v>
      </c>
      <c r="D33">
        <f>'[1]Cumulative Stats'!M33</f>
        <v>0</v>
      </c>
      <c r="E33">
        <f>'[2]Cumulative Stats'!M33</f>
        <v>0</v>
      </c>
      <c r="F33">
        <f>'[3]Cumulative Stats'!M33</f>
        <v>0</v>
      </c>
      <c r="G33">
        <f>'[4]Cumulative Stats'!M33</f>
        <v>0</v>
      </c>
      <c r="H33">
        <f>'[5]Cumulative Stats'!M33</f>
        <v>0</v>
      </c>
      <c r="I33">
        <f>'[6]Cumulative Stats'!M33</f>
        <v>0</v>
      </c>
      <c r="J33">
        <f>'[7]Cumulative Stats'!M33</f>
        <v>0</v>
      </c>
      <c r="K33">
        <f>'[8]Cumulative Stats'!M33</f>
        <v>0</v>
      </c>
      <c r="L33">
        <f>'[9]Cumulative Stats'!M33</f>
        <v>0</v>
      </c>
      <c r="M33">
        <f>'[10]Cumulative Stats'!M33</f>
        <v>0</v>
      </c>
      <c r="N33">
        <f>'[11]Cumulative Stats'!M33</f>
        <v>0</v>
      </c>
      <c r="O33">
        <f>'[12]Cumulative Stats'!M33</f>
        <v>0</v>
      </c>
      <c r="P33">
        <f>'[13]Cumulative Stats'!M33</f>
        <v>0</v>
      </c>
      <c r="X33" s="4"/>
      <c r="AB33" s="6"/>
    </row>
    <row r="34" spans="1:28">
      <c r="A34" t="s">
        <v>23</v>
      </c>
      <c r="D34">
        <f>'[1]Cumulative Stats'!M34</f>
        <v>27</v>
      </c>
      <c r="E34">
        <f>'[2]Cumulative Stats'!M34</f>
        <v>18</v>
      </c>
      <c r="F34">
        <f>'[3]Cumulative Stats'!M34</f>
        <v>23</v>
      </c>
      <c r="G34">
        <f>'[4]Cumulative Stats'!M34</f>
        <v>30</v>
      </c>
      <c r="H34">
        <f>'[5]Cumulative Stats'!M34</f>
        <v>21</v>
      </c>
      <c r="I34">
        <f>'[6]Cumulative Stats'!M34</f>
        <v>21</v>
      </c>
      <c r="J34">
        <f>'[7]Cumulative Stats'!M34</f>
        <v>41</v>
      </c>
      <c r="K34">
        <f>'[8]Cumulative Stats'!M34</f>
        <v>21</v>
      </c>
      <c r="L34">
        <f>'[9]Cumulative Stats'!M34</f>
        <v>20</v>
      </c>
      <c r="M34">
        <f>'[10]Cumulative Stats'!M34</f>
        <v>17</v>
      </c>
      <c r="N34">
        <f>'[11]Cumulative Stats'!M34</f>
        <v>19</v>
      </c>
      <c r="O34">
        <f>'[12]Cumulative Stats'!M34</f>
        <v>26</v>
      </c>
      <c r="P34">
        <f>'[13]Cumulative Stats'!M34</f>
        <v>16</v>
      </c>
      <c r="U34" s="6"/>
      <c r="V34" s="6"/>
      <c r="X34" s="4"/>
      <c r="AB34" s="6"/>
    </row>
    <row r="35" spans="1:28">
      <c r="A35" t="s">
        <v>24</v>
      </c>
      <c r="D35">
        <f>'[1]Cumulative Stats'!M35</f>
        <v>99</v>
      </c>
      <c r="E35">
        <f>'[2]Cumulative Stats'!M35</f>
        <v>107</v>
      </c>
      <c r="F35">
        <f>'[3]Cumulative Stats'!M35</f>
        <v>253</v>
      </c>
      <c r="G35">
        <f>'[4]Cumulative Stats'!M35</f>
        <v>417</v>
      </c>
      <c r="H35">
        <f>'[5]Cumulative Stats'!M35</f>
        <v>400</v>
      </c>
      <c r="I35">
        <f>'[6]Cumulative Stats'!M35</f>
        <v>479</v>
      </c>
      <c r="J35">
        <f>'[7]Cumulative Stats'!M35</f>
        <v>669</v>
      </c>
      <c r="K35">
        <f>'[8]Cumulative Stats'!M35</f>
        <v>236</v>
      </c>
      <c r="L35">
        <f>'[9]Cumulative Stats'!M35</f>
        <v>370</v>
      </c>
      <c r="M35">
        <f>'[10]Cumulative Stats'!M35</f>
        <v>167</v>
      </c>
      <c r="N35">
        <f>'[11]Cumulative Stats'!M35</f>
        <v>201</v>
      </c>
      <c r="O35">
        <f>'[12]Cumulative Stats'!M35</f>
        <v>447</v>
      </c>
      <c r="P35">
        <f>'[13]Cumulative Stats'!M35</f>
        <v>181</v>
      </c>
      <c r="U35" s="6"/>
      <c r="V35" s="6"/>
      <c r="X35" s="4"/>
      <c r="AB35" s="6"/>
    </row>
    <row r="36" spans="1:28">
      <c r="A36" t="s">
        <v>25</v>
      </c>
      <c r="D36">
        <f>'[1]Cumulative Stats'!M36</f>
        <v>0</v>
      </c>
      <c r="E36">
        <f>'[2]Cumulative Stats'!M36</f>
        <v>1</v>
      </c>
      <c r="F36">
        <f>'[3]Cumulative Stats'!M36</f>
        <v>1</v>
      </c>
      <c r="G36">
        <f>'[4]Cumulative Stats'!M36</f>
        <v>5</v>
      </c>
      <c r="H36">
        <f>'[5]Cumulative Stats'!M36</f>
        <v>5</v>
      </c>
      <c r="I36">
        <f>'[6]Cumulative Stats'!M36</f>
        <v>5</v>
      </c>
      <c r="J36">
        <f>'[7]Cumulative Stats'!M36</f>
        <v>3</v>
      </c>
      <c r="K36">
        <f>'[8]Cumulative Stats'!M36</f>
        <v>1</v>
      </c>
      <c r="L36">
        <f>'[9]Cumulative Stats'!M36</f>
        <v>1</v>
      </c>
      <c r="M36">
        <f>'[10]Cumulative Stats'!M36</f>
        <v>0</v>
      </c>
      <c r="N36">
        <f>'[11]Cumulative Stats'!M36</f>
        <v>1</v>
      </c>
      <c r="O36">
        <f>'[12]Cumulative Stats'!M36</f>
        <v>5</v>
      </c>
      <c r="P36">
        <f>'[13]Cumulative Stats'!M36</f>
        <v>0</v>
      </c>
      <c r="U36" s="6"/>
      <c r="V36" s="6"/>
      <c r="X36" s="4"/>
      <c r="AB36" s="6"/>
    </row>
    <row r="37" spans="1:28">
      <c r="D37">
        <f>'[1]Cumulative Stats'!M37</f>
        <v>0</v>
      </c>
      <c r="E37">
        <f>'[2]Cumulative Stats'!M37</f>
        <v>0</v>
      </c>
      <c r="F37">
        <f>'[3]Cumulative Stats'!M37</f>
        <v>0</v>
      </c>
      <c r="G37">
        <f>'[4]Cumulative Stats'!M37</f>
        <v>0</v>
      </c>
      <c r="H37">
        <f>'[5]Cumulative Stats'!M37</f>
        <v>0</v>
      </c>
      <c r="I37">
        <f>'[6]Cumulative Stats'!M37</f>
        <v>0</v>
      </c>
      <c r="J37">
        <f>'[7]Cumulative Stats'!M37</f>
        <v>0</v>
      </c>
      <c r="K37">
        <f>'[8]Cumulative Stats'!M37</f>
        <v>0</v>
      </c>
      <c r="L37">
        <f>'[9]Cumulative Stats'!M37</f>
        <v>0</v>
      </c>
      <c r="M37">
        <f>'[10]Cumulative Stats'!M37</f>
        <v>0</v>
      </c>
      <c r="N37">
        <f>'[11]Cumulative Stats'!M37</f>
        <v>0</v>
      </c>
      <c r="O37">
        <f>'[12]Cumulative Stats'!M37</f>
        <v>0</v>
      </c>
      <c r="P37">
        <f>'[13]Cumulative Stats'!M37</f>
        <v>0</v>
      </c>
      <c r="X37" s="4"/>
      <c r="AB37" s="6"/>
    </row>
    <row r="38" spans="1:28">
      <c r="A38" t="s">
        <v>26</v>
      </c>
      <c r="D38">
        <f>'[1]Cumulative Stats'!M38</f>
        <v>62</v>
      </c>
      <c r="E38">
        <f>'[2]Cumulative Stats'!M38</f>
        <v>83</v>
      </c>
      <c r="F38">
        <f>'[3]Cumulative Stats'!M38</f>
        <v>70</v>
      </c>
      <c r="G38">
        <f>'[4]Cumulative Stats'!M38</f>
        <v>68</v>
      </c>
      <c r="H38">
        <f>'[5]Cumulative Stats'!M38</f>
        <v>62</v>
      </c>
      <c r="I38">
        <f>'[6]Cumulative Stats'!M38</f>
        <v>75</v>
      </c>
      <c r="J38">
        <f>'[7]Cumulative Stats'!M38</f>
        <v>80</v>
      </c>
      <c r="K38">
        <f>'[8]Cumulative Stats'!M38</f>
        <v>50</v>
      </c>
      <c r="L38">
        <f>'[9]Cumulative Stats'!M38</f>
        <v>62</v>
      </c>
      <c r="M38">
        <f>'[10]Cumulative Stats'!M38</f>
        <v>49</v>
      </c>
      <c r="N38">
        <f>'[11]Cumulative Stats'!M38</f>
        <v>53</v>
      </c>
      <c r="O38">
        <f>'[12]Cumulative Stats'!M38</f>
        <v>74</v>
      </c>
      <c r="P38">
        <f>'[13]Cumulative Stats'!M38</f>
        <v>56</v>
      </c>
      <c r="U38" s="6"/>
      <c r="V38" s="6"/>
      <c r="X38" s="4"/>
      <c r="AB38" s="6"/>
    </row>
    <row r="39" spans="1:28">
      <c r="A39" t="s">
        <v>27</v>
      </c>
      <c r="D39">
        <f>'[1]Cumulative Stats'!M39</f>
        <v>2536</v>
      </c>
      <c r="E39">
        <f>'[2]Cumulative Stats'!M39</f>
        <v>3362</v>
      </c>
      <c r="F39">
        <f>'[3]Cumulative Stats'!M39</f>
        <v>2929</v>
      </c>
      <c r="G39">
        <f>'[4]Cumulative Stats'!M39</f>
        <v>2866</v>
      </c>
      <c r="H39">
        <f>'[5]Cumulative Stats'!M39</f>
        <v>2542</v>
      </c>
      <c r="I39">
        <f>'[6]Cumulative Stats'!M39</f>
        <v>3332</v>
      </c>
      <c r="J39">
        <f>'[7]Cumulative Stats'!M39</f>
        <v>3066</v>
      </c>
      <c r="K39">
        <f>'[8]Cumulative Stats'!M39</f>
        <v>2011</v>
      </c>
      <c r="L39">
        <f>'[9]Cumulative Stats'!M39</f>
        <v>2435</v>
      </c>
      <c r="M39">
        <f>'[10]Cumulative Stats'!M39</f>
        <v>1944</v>
      </c>
      <c r="N39">
        <f>'[11]Cumulative Stats'!M39</f>
        <v>2100</v>
      </c>
      <c r="O39">
        <f>'[12]Cumulative Stats'!M39</f>
        <v>2981</v>
      </c>
      <c r="P39">
        <f>'[13]Cumulative Stats'!M39</f>
        <v>2347</v>
      </c>
      <c r="U39" s="6"/>
      <c r="V39" s="6"/>
      <c r="X39" s="4"/>
      <c r="AB39" s="6"/>
    </row>
    <row r="40" spans="1:28">
      <c r="A40" t="s">
        <v>28</v>
      </c>
      <c r="D40">
        <f>'[1]Cumulative Stats'!M40</f>
        <v>40.903225806451616</v>
      </c>
      <c r="E40">
        <f>'[2]Cumulative Stats'!M40</f>
        <v>40.506024096385545</v>
      </c>
      <c r="F40">
        <f>'[3]Cumulative Stats'!M40</f>
        <v>41.842857142857142</v>
      </c>
      <c r="G40">
        <f>'[4]Cumulative Stats'!M40</f>
        <v>42.147058823529413</v>
      </c>
      <c r="H40">
        <f>'[5]Cumulative Stats'!M40</f>
        <v>41</v>
      </c>
      <c r="I40">
        <f>'[6]Cumulative Stats'!M40</f>
        <v>44.426666666666669</v>
      </c>
      <c r="J40">
        <f>'[7]Cumulative Stats'!M40</f>
        <v>38.325000000000003</v>
      </c>
      <c r="K40">
        <f>'[8]Cumulative Stats'!M40</f>
        <v>40.22</v>
      </c>
      <c r="L40">
        <f>'[9]Cumulative Stats'!M40</f>
        <v>39.274193548387096</v>
      </c>
      <c r="M40">
        <f>'[10]Cumulative Stats'!M40</f>
        <v>39.673469387755105</v>
      </c>
      <c r="N40">
        <f>'[11]Cumulative Stats'!M40</f>
        <v>39.622641509433961</v>
      </c>
      <c r="O40">
        <f>'[12]Cumulative Stats'!M40</f>
        <v>40.283783783783782</v>
      </c>
      <c r="P40">
        <f>'[13]Cumulative Stats'!M40</f>
        <v>41.910714285714285</v>
      </c>
      <c r="U40" s="6"/>
      <c r="V40" s="6"/>
      <c r="X40" s="4"/>
      <c r="AB40" s="6"/>
    </row>
    <row r="41" spans="1:28">
      <c r="D41">
        <f>'[1]Cumulative Stats'!M41</f>
        <v>0</v>
      </c>
      <c r="E41">
        <f>'[2]Cumulative Stats'!M41</f>
        <v>0</v>
      </c>
      <c r="F41">
        <f>'[3]Cumulative Stats'!M41</f>
        <v>0</v>
      </c>
      <c r="G41">
        <f>'[4]Cumulative Stats'!M41</f>
        <v>0</v>
      </c>
      <c r="H41">
        <f>'[5]Cumulative Stats'!M41</f>
        <v>0</v>
      </c>
      <c r="I41">
        <f>'[6]Cumulative Stats'!M41</f>
        <v>0</v>
      </c>
      <c r="J41">
        <f>'[7]Cumulative Stats'!M41</f>
        <v>0</v>
      </c>
      <c r="K41">
        <f>'[8]Cumulative Stats'!M41</f>
        <v>0</v>
      </c>
      <c r="L41">
        <f>'[9]Cumulative Stats'!M41</f>
        <v>0</v>
      </c>
      <c r="M41">
        <f>'[10]Cumulative Stats'!M41</f>
        <v>0</v>
      </c>
      <c r="N41">
        <f>'[11]Cumulative Stats'!M41</f>
        <v>0</v>
      </c>
      <c r="O41">
        <f>'[12]Cumulative Stats'!M41</f>
        <v>0</v>
      </c>
      <c r="P41">
        <f>'[13]Cumulative Stats'!M41</f>
        <v>0</v>
      </c>
      <c r="X41" s="4"/>
      <c r="AB41" s="6"/>
    </row>
    <row r="42" spans="1:28">
      <c r="A42" t="s">
        <v>29</v>
      </c>
      <c r="D42">
        <f>'[1]Cumulative Stats'!M42</f>
        <v>44</v>
      </c>
      <c r="E42">
        <f>'[2]Cumulative Stats'!M42</f>
        <v>42</v>
      </c>
      <c r="F42">
        <f>'[3]Cumulative Stats'!M42</f>
        <v>29</v>
      </c>
      <c r="G42">
        <f>'[4]Cumulative Stats'!M42</f>
        <v>42</v>
      </c>
      <c r="H42">
        <f>'[5]Cumulative Stats'!M42</f>
        <v>45</v>
      </c>
      <c r="I42">
        <f>'[6]Cumulative Stats'!M42</f>
        <v>34</v>
      </c>
      <c r="J42">
        <f>'[7]Cumulative Stats'!M42</f>
        <v>48</v>
      </c>
      <c r="K42">
        <f>'[8]Cumulative Stats'!M42</f>
        <v>52</v>
      </c>
      <c r="L42">
        <f>'[9]Cumulative Stats'!M42</f>
        <v>40</v>
      </c>
      <c r="M42">
        <f>'[10]Cumulative Stats'!M42</f>
        <v>39</v>
      </c>
      <c r="N42">
        <f>'[11]Cumulative Stats'!M42</f>
        <v>24</v>
      </c>
      <c r="O42">
        <f>'[12]Cumulative Stats'!M42</f>
        <v>42</v>
      </c>
      <c r="P42">
        <f>'[13]Cumulative Stats'!M42</f>
        <v>37</v>
      </c>
      <c r="U42" s="6"/>
      <c r="V42" s="6"/>
    </row>
    <row r="43" spans="1:28">
      <c r="A43" t="s">
        <v>30</v>
      </c>
      <c r="D43">
        <f>'[1]Cumulative Stats'!M43</f>
        <v>382</v>
      </c>
      <c r="E43">
        <f>'[2]Cumulative Stats'!M43</f>
        <v>194</v>
      </c>
      <c r="F43">
        <f>'[3]Cumulative Stats'!M43</f>
        <v>170</v>
      </c>
      <c r="G43">
        <f>'[4]Cumulative Stats'!M43</f>
        <v>128</v>
      </c>
      <c r="H43">
        <f>'[5]Cumulative Stats'!M43</f>
        <v>342</v>
      </c>
      <c r="I43">
        <f>'[6]Cumulative Stats'!M43</f>
        <v>172</v>
      </c>
      <c r="J43">
        <f>'[7]Cumulative Stats'!M43</f>
        <v>403</v>
      </c>
      <c r="K43">
        <f>'[8]Cumulative Stats'!M43</f>
        <v>436</v>
      </c>
      <c r="L43">
        <f>'[9]Cumulative Stats'!M43</f>
        <v>196</v>
      </c>
      <c r="M43">
        <f>'[10]Cumulative Stats'!M43</f>
        <v>280</v>
      </c>
      <c r="N43">
        <f>'[11]Cumulative Stats'!M43</f>
        <v>107</v>
      </c>
      <c r="O43">
        <f>'[12]Cumulative Stats'!M43</f>
        <v>224</v>
      </c>
      <c r="P43">
        <f>'[13]Cumulative Stats'!M43</f>
        <v>247</v>
      </c>
      <c r="U43" s="6"/>
      <c r="V43" s="6"/>
    </row>
    <row r="44" spans="1:28">
      <c r="A44" t="s">
        <v>31</v>
      </c>
      <c r="D44">
        <f>'[1]Cumulative Stats'!M44</f>
        <v>8.6818181818181817</v>
      </c>
      <c r="E44">
        <f>'[2]Cumulative Stats'!M44</f>
        <v>4.6190476190476186</v>
      </c>
      <c r="F44">
        <f>'[3]Cumulative Stats'!M44</f>
        <v>5.8620689655172411</v>
      </c>
      <c r="G44">
        <f>'[4]Cumulative Stats'!M44</f>
        <v>3.0476190476190474</v>
      </c>
      <c r="H44">
        <f>'[5]Cumulative Stats'!M44</f>
        <v>7.6</v>
      </c>
      <c r="I44">
        <f>'[6]Cumulative Stats'!M44</f>
        <v>5.0588235294117645</v>
      </c>
      <c r="J44">
        <f>'[7]Cumulative Stats'!M44</f>
        <v>8.3958333333333339</v>
      </c>
      <c r="K44">
        <f>'[8]Cumulative Stats'!M44</f>
        <v>8.384615384615385</v>
      </c>
      <c r="L44">
        <f>'[9]Cumulative Stats'!M44</f>
        <v>4.9000000000000004</v>
      </c>
      <c r="M44">
        <f>'[10]Cumulative Stats'!M44</f>
        <v>7.1794871794871797</v>
      </c>
      <c r="N44">
        <f>'[11]Cumulative Stats'!M44</f>
        <v>4.458333333333333</v>
      </c>
      <c r="O44">
        <f>'[12]Cumulative Stats'!M44</f>
        <v>5.333333333333333</v>
      </c>
      <c r="P44">
        <f>'[13]Cumulative Stats'!M44</f>
        <v>6.6756756756756754</v>
      </c>
      <c r="U44" s="6"/>
      <c r="V44" s="6"/>
    </row>
    <row r="45" spans="1:28">
      <c r="A45" t="s">
        <v>32</v>
      </c>
      <c r="D45">
        <f>'[1]Cumulative Stats'!M45</f>
        <v>1</v>
      </c>
      <c r="E45">
        <f>'[2]Cumulative Stats'!M45</f>
        <v>0</v>
      </c>
      <c r="F45">
        <f>'[3]Cumulative Stats'!M45</f>
        <v>0</v>
      </c>
      <c r="G45">
        <f>'[4]Cumulative Stats'!M45</f>
        <v>0</v>
      </c>
      <c r="H45">
        <f>'[5]Cumulative Stats'!M45</f>
        <v>1</v>
      </c>
      <c r="I45">
        <f>'[6]Cumulative Stats'!M45</f>
        <v>0</v>
      </c>
      <c r="J45">
        <f>'[7]Cumulative Stats'!M45</f>
        <v>1</v>
      </c>
      <c r="K45">
        <f>'[8]Cumulative Stats'!M45</f>
        <v>1</v>
      </c>
      <c r="L45">
        <f>'[9]Cumulative Stats'!M45</f>
        <v>0</v>
      </c>
      <c r="M45">
        <f>'[10]Cumulative Stats'!M45</f>
        <v>0</v>
      </c>
      <c r="N45">
        <f>'[11]Cumulative Stats'!M45</f>
        <v>0</v>
      </c>
      <c r="O45">
        <f>'[12]Cumulative Stats'!M45</f>
        <v>0</v>
      </c>
      <c r="P45">
        <f>'[13]Cumulative Stats'!M45</f>
        <v>0</v>
      </c>
      <c r="U45" s="6"/>
      <c r="V45" s="6"/>
    </row>
    <row r="46" spans="1:28">
      <c r="D46">
        <f>'[1]Cumulative Stats'!M46</f>
        <v>0</v>
      </c>
      <c r="E46">
        <f>'[2]Cumulative Stats'!M46</f>
        <v>0</v>
      </c>
      <c r="F46">
        <f>'[3]Cumulative Stats'!M46</f>
        <v>0</v>
      </c>
      <c r="G46">
        <f>'[4]Cumulative Stats'!M46</f>
        <v>0</v>
      </c>
      <c r="H46">
        <f>'[5]Cumulative Stats'!M46</f>
        <v>0</v>
      </c>
      <c r="I46">
        <f>'[6]Cumulative Stats'!M46</f>
        <v>0</v>
      </c>
      <c r="J46">
        <f>'[7]Cumulative Stats'!M46</f>
        <v>0</v>
      </c>
      <c r="K46">
        <f>'[8]Cumulative Stats'!M46</f>
        <v>0</v>
      </c>
      <c r="L46">
        <f>'[9]Cumulative Stats'!M46</f>
        <v>0</v>
      </c>
      <c r="M46">
        <f>'[10]Cumulative Stats'!M46</f>
        <v>0</v>
      </c>
      <c r="N46">
        <f>'[11]Cumulative Stats'!M46</f>
        <v>0</v>
      </c>
      <c r="O46">
        <f>'[12]Cumulative Stats'!M46</f>
        <v>0</v>
      </c>
      <c r="P46">
        <f>'[13]Cumulative Stats'!M46</f>
        <v>0</v>
      </c>
    </row>
    <row r="47" spans="1:28">
      <c r="A47" t="s">
        <v>33</v>
      </c>
      <c r="D47">
        <f>'[1]Cumulative Stats'!M47</f>
        <v>39</v>
      </c>
      <c r="E47">
        <f>'[2]Cumulative Stats'!M47</f>
        <v>45</v>
      </c>
      <c r="F47">
        <f>'[3]Cumulative Stats'!M47</f>
        <v>77</v>
      </c>
      <c r="G47">
        <f>'[4]Cumulative Stats'!M47</f>
        <v>72</v>
      </c>
      <c r="H47">
        <f>'[5]Cumulative Stats'!M47</f>
        <v>34</v>
      </c>
      <c r="I47">
        <f>'[6]Cumulative Stats'!M47</f>
        <v>70</v>
      </c>
      <c r="J47">
        <f>'[7]Cumulative Stats'!M47</f>
        <v>54</v>
      </c>
      <c r="K47">
        <f>'[8]Cumulative Stats'!M47</f>
        <v>26</v>
      </c>
      <c r="L47">
        <f>'[9]Cumulative Stats'!M47</f>
        <v>62</v>
      </c>
      <c r="M47">
        <f>'[10]Cumulative Stats'!M47</f>
        <v>42</v>
      </c>
      <c r="N47">
        <f>'[11]Cumulative Stats'!M47</f>
        <v>55</v>
      </c>
      <c r="O47">
        <f>'[12]Cumulative Stats'!M47</f>
        <v>53</v>
      </c>
      <c r="P47">
        <f>'[13]Cumulative Stats'!M47</f>
        <v>42</v>
      </c>
      <c r="U47" s="6"/>
      <c r="V47" s="6"/>
    </row>
    <row r="48" spans="1:28">
      <c r="A48" t="s">
        <v>30</v>
      </c>
      <c r="D48">
        <f>'[1]Cumulative Stats'!M48</f>
        <v>848</v>
      </c>
      <c r="E48">
        <f>'[2]Cumulative Stats'!M48</f>
        <v>856</v>
      </c>
      <c r="F48">
        <f>'[3]Cumulative Stats'!M48</f>
        <v>1603</v>
      </c>
      <c r="G48">
        <f>'[4]Cumulative Stats'!M48</f>
        <v>1523</v>
      </c>
      <c r="H48">
        <f>'[5]Cumulative Stats'!M48</f>
        <v>903</v>
      </c>
      <c r="I48">
        <f>'[6]Cumulative Stats'!M48</f>
        <v>1198</v>
      </c>
      <c r="J48">
        <f>'[7]Cumulative Stats'!M48</f>
        <v>1110</v>
      </c>
      <c r="K48">
        <f>'[8]Cumulative Stats'!M48</f>
        <v>572</v>
      </c>
      <c r="L48">
        <f>'[9]Cumulative Stats'!M48</f>
        <v>1535</v>
      </c>
      <c r="M48">
        <f>'[10]Cumulative Stats'!M48</f>
        <v>800</v>
      </c>
      <c r="N48">
        <f>'[11]Cumulative Stats'!M48</f>
        <v>1269</v>
      </c>
      <c r="O48">
        <f>'[12]Cumulative Stats'!M48</f>
        <v>1314</v>
      </c>
      <c r="P48">
        <f>'[13]Cumulative Stats'!M48</f>
        <v>1173</v>
      </c>
      <c r="U48" s="6"/>
      <c r="V48" s="6"/>
    </row>
    <row r="49" spans="1:22">
      <c r="A49" t="s">
        <v>31</v>
      </c>
      <c r="D49">
        <f>'[1]Cumulative Stats'!M49</f>
        <v>21.743589743589745</v>
      </c>
      <c r="E49">
        <f>'[2]Cumulative Stats'!M49</f>
        <v>19.022222222222222</v>
      </c>
      <c r="F49">
        <f>'[3]Cumulative Stats'!M49</f>
        <v>20.818181818181817</v>
      </c>
      <c r="G49">
        <f>'[4]Cumulative Stats'!M49</f>
        <v>21.152777777777779</v>
      </c>
      <c r="H49">
        <f>'[5]Cumulative Stats'!M49</f>
        <v>26.558823529411764</v>
      </c>
      <c r="I49">
        <f>'[6]Cumulative Stats'!M49</f>
        <v>17.114285714285714</v>
      </c>
      <c r="J49">
        <f>'[7]Cumulative Stats'!M49</f>
        <v>20.555555555555557</v>
      </c>
      <c r="K49">
        <f>'[8]Cumulative Stats'!M49</f>
        <v>22</v>
      </c>
      <c r="L49">
        <f>'[9]Cumulative Stats'!M49</f>
        <v>24.758064516129032</v>
      </c>
      <c r="M49">
        <f>'[10]Cumulative Stats'!M49</f>
        <v>19.047619047619047</v>
      </c>
      <c r="N49">
        <f>'[11]Cumulative Stats'!M49</f>
        <v>23.072727272727274</v>
      </c>
      <c r="O49">
        <f>'[12]Cumulative Stats'!M49</f>
        <v>24.79245283018868</v>
      </c>
      <c r="P49">
        <f>'[13]Cumulative Stats'!M49</f>
        <v>27.928571428571427</v>
      </c>
      <c r="U49" s="6"/>
      <c r="V49" s="6"/>
    </row>
    <row r="50" spans="1:22">
      <c r="A50" t="s">
        <v>32</v>
      </c>
      <c r="D50">
        <f>'[1]Cumulative Stats'!M50</f>
        <v>0</v>
      </c>
      <c r="E50">
        <f>'[2]Cumulative Stats'!M50</f>
        <v>0</v>
      </c>
      <c r="F50">
        <f>'[3]Cumulative Stats'!M50</f>
        <v>1</v>
      </c>
      <c r="G50">
        <f>'[4]Cumulative Stats'!M50</f>
        <v>0</v>
      </c>
      <c r="H50">
        <f>'[5]Cumulative Stats'!M50</f>
        <v>0</v>
      </c>
      <c r="I50">
        <f>'[6]Cumulative Stats'!M50</f>
        <v>0</v>
      </c>
      <c r="J50">
        <f>'[7]Cumulative Stats'!M50</f>
        <v>0</v>
      </c>
      <c r="K50">
        <f>'[8]Cumulative Stats'!M50</f>
        <v>0</v>
      </c>
      <c r="L50">
        <f>'[9]Cumulative Stats'!M50</f>
        <v>1</v>
      </c>
      <c r="M50">
        <f>'[10]Cumulative Stats'!M50</f>
        <v>0</v>
      </c>
      <c r="N50">
        <f>'[11]Cumulative Stats'!M50</f>
        <v>0</v>
      </c>
      <c r="O50">
        <f>'[12]Cumulative Stats'!M50</f>
        <v>0</v>
      </c>
      <c r="P50">
        <f>'[13]Cumulative Stats'!M50</f>
        <v>3</v>
      </c>
      <c r="U50" s="3"/>
      <c r="V50" s="6"/>
    </row>
    <row r="51" spans="1:22">
      <c r="D51">
        <f>'[1]Cumulative Stats'!M51</f>
        <v>0</v>
      </c>
      <c r="E51">
        <f>'[2]Cumulative Stats'!M51</f>
        <v>0</v>
      </c>
      <c r="F51">
        <f>'[3]Cumulative Stats'!M51</f>
        <v>0</v>
      </c>
      <c r="G51">
        <f>'[4]Cumulative Stats'!M51</f>
        <v>0</v>
      </c>
      <c r="H51">
        <f>'[5]Cumulative Stats'!M51</f>
        <v>0</v>
      </c>
      <c r="I51">
        <f>'[6]Cumulative Stats'!M51</f>
        <v>0</v>
      </c>
      <c r="J51">
        <f>'[7]Cumulative Stats'!M51</f>
        <v>0</v>
      </c>
      <c r="K51">
        <f>'[8]Cumulative Stats'!M51</f>
        <v>0</v>
      </c>
      <c r="L51">
        <f>'[9]Cumulative Stats'!M51</f>
        <v>0</v>
      </c>
      <c r="M51">
        <f>'[10]Cumulative Stats'!M51</f>
        <v>0</v>
      </c>
      <c r="N51">
        <f>'[11]Cumulative Stats'!M51</f>
        <v>0</v>
      </c>
      <c r="O51">
        <f>'[12]Cumulative Stats'!M51</f>
        <v>0</v>
      </c>
      <c r="P51">
        <f>'[13]Cumulative Stats'!M51</f>
        <v>0</v>
      </c>
    </row>
    <row r="52" spans="1:22">
      <c r="A52" t="s">
        <v>34</v>
      </c>
      <c r="D52">
        <f>'[1]Cumulative Stats'!M52</f>
        <v>98</v>
      </c>
      <c r="E52">
        <f>'[2]Cumulative Stats'!M52</f>
        <v>118</v>
      </c>
      <c r="F52">
        <f>'[3]Cumulative Stats'!M52</f>
        <v>93</v>
      </c>
      <c r="G52">
        <f>'[4]Cumulative Stats'!M52</f>
        <v>93</v>
      </c>
      <c r="H52">
        <f>'[5]Cumulative Stats'!M52</f>
        <v>72</v>
      </c>
      <c r="I52">
        <f>'[6]Cumulative Stats'!M52</f>
        <v>87</v>
      </c>
      <c r="J52">
        <f>'[7]Cumulative Stats'!M52</f>
        <v>69</v>
      </c>
      <c r="K52">
        <f>'[8]Cumulative Stats'!M52</f>
        <v>97</v>
      </c>
      <c r="L52">
        <f>'[9]Cumulative Stats'!M52</f>
        <v>76</v>
      </c>
      <c r="M52">
        <f>'[10]Cumulative Stats'!M52</f>
        <v>78</v>
      </c>
      <c r="N52">
        <f>'[11]Cumulative Stats'!M52</f>
        <v>83</v>
      </c>
      <c r="O52">
        <f>'[12]Cumulative Stats'!M52</f>
        <v>71</v>
      </c>
      <c r="P52">
        <f>'[13]Cumulative Stats'!M52</f>
        <v>97</v>
      </c>
      <c r="U52" s="6"/>
      <c r="V52" s="6"/>
    </row>
    <row r="53" spans="1:22">
      <c r="A53" t="s">
        <v>35</v>
      </c>
      <c r="D53">
        <f>'[1]Cumulative Stats'!M53</f>
        <v>1038</v>
      </c>
      <c r="E53">
        <f>'[2]Cumulative Stats'!M53</f>
        <v>1092</v>
      </c>
      <c r="F53">
        <f>'[3]Cumulative Stats'!M53</f>
        <v>812</v>
      </c>
      <c r="G53">
        <f>'[4]Cumulative Stats'!M53</f>
        <v>774</v>
      </c>
      <c r="H53">
        <f>'[5]Cumulative Stats'!M53</f>
        <v>684</v>
      </c>
      <c r="I53">
        <f>'[6]Cumulative Stats'!M53</f>
        <v>803</v>
      </c>
      <c r="J53">
        <f>'[7]Cumulative Stats'!M53</f>
        <v>675</v>
      </c>
      <c r="K53">
        <f>'[8]Cumulative Stats'!M53</f>
        <v>935</v>
      </c>
      <c r="L53">
        <f>'[9]Cumulative Stats'!M53</f>
        <v>720</v>
      </c>
      <c r="M53">
        <f>'[10]Cumulative Stats'!M53</f>
        <v>747</v>
      </c>
      <c r="N53">
        <f>'[11]Cumulative Stats'!M53</f>
        <v>799</v>
      </c>
      <c r="O53">
        <f>'[12]Cumulative Stats'!M53</f>
        <v>682</v>
      </c>
      <c r="P53">
        <f>'[13]Cumulative Stats'!M53</f>
        <v>957</v>
      </c>
      <c r="U53" s="6"/>
      <c r="V53" s="6"/>
    </row>
    <row r="54" spans="1:22">
      <c r="D54">
        <f>'[1]Cumulative Stats'!M54</f>
        <v>0</v>
      </c>
      <c r="E54">
        <f>'[2]Cumulative Stats'!M54</f>
        <v>0</v>
      </c>
      <c r="F54">
        <f>'[3]Cumulative Stats'!M54</f>
        <v>0</v>
      </c>
      <c r="G54">
        <f>'[4]Cumulative Stats'!M54</f>
        <v>0</v>
      </c>
      <c r="H54">
        <f>'[5]Cumulative Stats'!M54</f>
        <v>0</v>
      </c>
      <c r="I54">
        <f>'[6]Cumulative Stats'!M54</f>
        <v>0</v>
      </c>
      <c r="J54">
        <f>'[7]Cumulative Stats'!M54</f>
        <v>0</v>
      </c>
      <c r="K54">
        <f>'[8]Cumulative Stats'!M54</f>
        <v>0</v>
      </c>
      <c r="L54">
        <f>'[9]Cumulative Stats'!M54</f>
        <v>0</v>
      </c>
      <c r="M54">
        <f>'[10]Cumulative Stats'!M54</f>
        <v>0</v>
      </c>
      <c r="N54">
        <f>'[11]Cumulative Stats'!M54</f>
        <v>0</v>
      </c>
      <c r="O54">
        <f>'[12]Cumulative Stats'!M54</f>
        <v>0</v>
      </c>
      <c r="P54">
        <f>'[13]Cumulative Stats'!M54</f>
        <v>0</v>
      </c>
    </row>
    <row r="55" spans="1:22">
      <c r="A55" t="s">
        <v>36</v>
      </c>
      <c r="D55">
        <f>'[1]Cumulative Stats'!M55</f>
        <v>19</v>
      </c>
      <c r="E55">
        <f>'[2]Cumulative Stats'!M55</f>
        <v>28</v>
      </c>
      <c r="F55">
        <f>'[3]Cumulative Stats'!M55</f>
        <v>19</v>
      </c>
      <c r="G55">
        <f>'[4]Cumulative Stats'!M55</f>
        <v>33</v>
      </c>
      <c r="H55">
        <f>'[5]Cumulative Stats'!M55</f>
        <v>27</v>
      </c>
      <c r="I55">
        <f>'[6]Cumulative Stats'!M55</f>
        <v>26</v>
      </c>
      <c r="J55">
        <f>'[7]Cumulative Stats'!M55</f>
        <v>26</v>
      </c>
      <c r="K55">
        <f>'[8]Cumulative Stats'!M55</f>
        <v>18</v>
      </c>
      <c r="L55">
        <f>'[9]Cumulative Stats'!M55</f>
        <v>30</v>
      </c>
      <c r="M55">
        <f>'[10]Cumulative Stats'!M55</f>
        <v>26</v>
      </c>
      <c r="N55">
        <f>'[11]Cumulative Stats'!M55</f>
        <v>27</v>
      </c>
      <c r="O55">
        <f>'[12]Cumulative Stats'!M55</f>
        <v>13</v>
      </c>
      <c r="P55">
        <f>'[13]Cumulative Stats'!M55</f>
        <v>18</v>
      </c>
      <c r="U55" s="6"/>
      <c r="V55" s="6"/>
    </row>
    <row r="56" spans="1:22">
      <c r="A56" t="s">
        <v>81</v>
      </c>
      <c r="D56">
        <f>'[1]Cumulative Stats'!M56</f>
        <v>15</v>
      </c>
      <c r="E56">
        <f>'[2]Cumulative Stats'!M56</f>
        <v>13</v>
      </c>
      <c r="F56">
        <f>'[3]Cumulative Stats'!M56</f>
        <v>15</v>
      </c>
      <c r="G56">
        <f>'[4]Cumulative Stats'!M56</f>
        <v>16</v>
      </c>
      <c r="H56">
        <f>'[5]Cumulative Stats'!M56</f>
        <v>13</v>
      </c>
      <c r="I56">
        <f>'[6]Cumulative Stats'!M56</f>
        <v>17</v>
      </c>
      <c r="J56">
        <f>'[7]Cumulative Stats'!M56</f>
        <v>10</v>
      </c>
      <c r="K56">
        <f>'[8]Cumulative Stats'!M56</f>
        <v>9</v>
      </c>
      <c r="L56">
        <f>'[9]Cumulative Stats'!M56</f>
        <v>18</v>
      </c>
      <c r="M56">
        <f>'[10]Cumulative Stats'!M56</f>
        <v>19</v>
      </c>
      <c r="N56">
        <f>'[11]Cumulative Stats'!M56</f>
        <v>14</v>
      </c>
      <c r="O56">
        <f>'[12]Cumulative Stats'!M56</f>
        <v>9</v>
      </c>
      <c r="P56">
        <f>'[13]Cumulative Stats'!M56</f>
        <v>13</v>
      </c>
      <c r="U56" s="6"/>
      <c r="V56" s="6"/>
    </row>
    <row r="57" spans="1:22">
      <c r="D57">
        <f>'[1]Cumulative Stats'!M57</f>
        <v>0</v>
      </c>
      <c r="E57">
        <f>'[2]Cumulative Stats'!M57</f>
        <v>0</v>
      </c>
      <c r="F57">
        <f>'[3]Cumulative Stats'!M57</f>
        <v>0</v>
      </c>
      <c r="G57">
        <f>'[4]Cumulative Stats'!M57</f>
        <v>0</v>
      </c>
      <c r="H57">
        <f>'[5]Cumulative Stats'!M57</f>
        <v>0</v>
      </c>
      <c r="I57">
        <f>'[6]Cumulative Stats'!M57</f>
        <v>0</v>
      </c>
      <c r="J57">
        <f>'[7]Cumulative Stats'!M57</f>
        <v>0</v>
      </c>
      <c r="K57">
        <f>'[8]Cumulative Stats'!M57</f>
        <v>0</v>
      </c>
      <c r="L57">
        <f>'[9]Cumulative Stats'!M57</f>
        <v>0</v>
      </c>
      <c r="M57">
        <f>'[10]Cumulative Stats'!M57</f>
        <v>0</v>
      </c>
      <c r="N57">
        <f>'[11]Cumulative Stats'!M57</f>
        <v>0</v>
      </c>
      <c r="O57">
        <f>'[12]Cumulative Stats'!M57</f>
        <v>0</v>
      </c>
      <c r="P57">
        <f>'[13]Cumulative Stats'!M57</f>
        <v>0</v>
      </c>
    </row>
    <row r="58" spans="1:22">
      <c r="A58" t="s">
        <v>37</v>
      </c>
      <c r="D58">
        <f>'[1]Cumulative Stats'!M58</f>
        <v>263</v>
      </c>
      <c r="E58">
        <f>'[2]Cumulative Stats'!M58</f>
        <v>267</v>
      </c>
      <c r="F58">
        <f>'[3]Cumulative Stats'!M58</f>
        <v>261</v>
      </c>
      <c r="G58">
        <f>'[4]Cumulative Stats'!M58</f>
        <v>198</v>
      </c>
      <c r="H58">
        <f>'[5]Cumulative Stats'!M58</f>
        <v>300</v>
      </c>
      <c r="I58">
        <f>'[6]Cumulative Stats'!M58</f>
        <v>152</v>
      </c>
      <c r="J58">
        <f>'[7]Cumulative Stats'!M58</f>
        <v>185</v>
      </c>
      <c r="K58">
        <f>'[8]Cumulative Stats'!M58</f>
        <v>432</v>
      </c>
      <c r="L58">
        <f>'[9]Cumulative Stats'!M58</f>
        <v>241</v>
      </c>
      <c r="M58">
        <f>'[10]Cumulative Stats'!M58</f>
        <v>401</v>
      </c>
      <c r="N58">
        <f>'[11]Cumulative Stats'!M58</f>
        <v>291</v>
      </c>
      <c r="O58">
        <f>'[12]Cumulative Stats'!M58</f>
        <v>286</v>
      </c>
      <c r="P58">
        <f>'[13]Cumulative Stats'!M58</f>
        <v>351</v>
      </c>
      <c r="U58" s="6"/>
      <c r="V58" s="6"/>
    </row>
    <row r="59" spans="1:22">
      <c r="A59" t="s">
        <v>38</v>
      </c>
      <c r="D59">
        <f>'[1]Cumulative Stats'!M59</f>
        <v>28</v>
      </c>
      <c r="E59">
        <f>'[2]Cumulative Stats'!M59</f>
        <v>31</v>
      </c>
      <c r="F59">
        <f>'[3]Cumulative Stats'!M59</f>
        <v>30</v>
      </c>
      <c r="G59">
        <f>'[4]Cumulative Stats'!M59</f>
        <v>19</v>
      </c>
      <c r="H59">
        <f>'[5]Cumulative Stats'!M59</f>
        <v>33</v>
      </c>
      <c r="I59">
        <f>'[6]Cumulative Stats'!M59</f>
        <v>17</v>
      </c>
      <c r="J59">
        <f>'[7]Cumulative Stats'!M59</f>
        <v>18</v>
      </c>
      <c r="K59">
        <f>'[8]Cumulative Stats'!M59</f>
        <v>52</v>
      </c>
      <c r="L59">
        <f>'[9]Cumulative Stats'!M59</f>
        <v>23</v>
      </c>
      <c r="M59">
        <f>'[10]Cumulative Stats'!M59</f>
        <v>48</v>
      </c>
      <c r="N59">
        <f>'[11]Cumulative Stats'!M59</f>
        <v>35</v>
      </c>
      <c r="O59">
        <f>'[12]Cumulative Stats'!M59</f>
        <v>30</v>
      </c>
      <c r="P59">
        <f>'[13]Cumulative Stats'!M59</f>
        <v>41</v>
      </c>
      <c r="U59" s="6"/>
      <c r="V59" s="6"/>
    </row>
    <row r="60" spans="1:22">
      <c r="A60" t="s">
        <v>39</v>
      </c>
      <c r="D60">
        <f>'[1]Cumulative Stats'!M60</f>
        <v>15</v>
      </c>
      <c r="E60">
        <f>'[2]Cumulative Stats'!M60</f>
        <v>12</v>
      </c>
      <c r="F60">
        <f>'[3]Cumulative Stats'!M60</f>
        <v>14</v>
      </c>
      <c r="G60">
        <f>'[4]Cumulative Stats'!M60</f>
        <v>6</v>
      </c>
      <c r="H60">
        <f>'[5]Cumulative Stats'!M60</f>
        <v>9</v>
      </c>
      <c r="I60">
        <f>'[6]Cumulative Stats'!M60</f>
        <v>4</v>
      </c>
      <c r="J60">
        <f>'[7]Cumulative Stats'!M60</f>
        <v>10</v>
      </c>
      <c r="K60">
        <f>'[8]Cumulative Stats'!M60</f>
        <v>17</v>
      </c>
      <c r="L60">
        <f>'[9]Cumulative Stats'!M60</f>
        <v>11</v>
      </c>
      <c r="M60">
        <f>'[10]Cumulative Stats'!M60</f>
        <v>25</v>
      </c>
      <c r="N60">
        <f>'[11]Cumulative Stats'!M60</f>
        <v>19</v>
      </c>
      <c r="O60">
        <f>'[12]Cumulative Stats'!M60</f>
        <v>14</v>
      </c>
      <c r="P60">
        <f>'[13]Cumulative Stats'!M60</f>
        <v>19</v>
      </c>
      <c r="U60" s="6"/>
      <c r="V60" s="6"/>
    </row>
    <row r="61" spans="1:22">
      <c r="A61" t="s">
        <v>40</v>
      </c>
      <c r="D61">
        <f>'[1]Cumulative Stats'!M61</f>
        <v>13</v>
      </c>
      <c r="E61">
        <f>'[2]Cumulative Stats'!M61</f>
        <v>18</v>
      </c>
      <c r="F61">
        <f>'[3]Cumulative Stats'!M61</f>
        <v>13</v>
      </c>
      <c r="G61">
        <f>'[4]Cumulative Stats'!M61</f>
        <v>10</v>
      </c>
      <c r="H61">
        <f>'[5]Cumulative Stats'!M61</f>
        <v>21</v>
      </c>
      <c r="I61">
        <f>'[6]Cumulative Stats'!M61</f>
        <v>12</v>
      </c>
      <c r="J61">
        <f>'[7]Cumulative Stats'!M61</f>
        <v>6</v>
      </c>
      <c r="K61">
        <f>'[8]Cumulative Stats'!M61</f>
        <v>35</v>
      </c>
      <c r="L61">
        <f>'[9]Cumulative Stats'!M61</f>
        <v>11</v>
      </c>
      <c r="M61">
        <f>'[10]Cumulative Stats'!M61</f>
        <v>28</v>
      </c>
      <c r="N61">
        <f>'[11]Cumulative Stats'!M61</f>
        <v>15</v>
      </c>
      <c r="O61">
        <f>'[12]Cumulative Stats'!M61</f>
        <v>16</v>
      </c>
      <c r="P61">
        <f>'[13]Cumulative Stats'!M61</f>
        <v>19</v>
      </c>
      <c r="U61" s="6"/>
      <c r="V61" s="6"/>
    </row>
    <row r="62" spans="1:22">
      <c r="A62" t="s">
        <v>41</v>
      </c>
      <c r="D62">
        <f>'[1]Cumulative Stats'!M62</f>
        <v>2</v>
      </c>
      <c r="E62">
        <f>'[2]Cumulative Stats'!M62</f>
        <v>3</v>
      </c>
      <c r="F62">
        <f>'[3]Cumulative Stats'!M62</f>
        <v>3</v>
      </c>
      <c r="G62">
        <f>'[4]Cumulative Stats'!M62</f>
        <v>3</v>
      </c>
      <c r="H62">
        <f>'[5]Cumulative Stats'!M62</f>
        <v>4</v>
      </c>
      <c r="I62">
        <f>'[6]Cumulative Stats'!M62</f>
        <v>2</v>
      </c>
      <c r="J62">
        <f>'[7]Cumulative Stats'!M62</f>
        <v>2</v>
      </c>
      <c r="K62">
        <f>'[8]Cumulative Stats'!M62</f>
        <v>2</v>
      </c>
      <c r="L62">
        <f>'[9]Cumulative Stats'!M62</f>
        <v>1</v>
      </c>
      <c r="M62">
        <f>'[10]Cumulative Stats'!M62</f>
        <v>0</v>
      </c>
      <c r="N62">
        <f>'[11]Cumulative Stats'!M62</f>
        <v>3</v>
      </c>
      <c r="O62">
        <f>'[12]Cumulative Stats'!M62</f>
        <v>2</v>
      </c>
      <c r="P62">
        <f>'[13]Cumulative Stats'!M62</f>
        <v>6</v>
      </c>
      <c r="U62" s="6"/>
      <c r="V62" s="6"/>
    </row>
    <row r="63" spans="1:22">
      <c r="A63" t="s">
        <v>42</v>
      </c>
      <c r="D63">
        <f>'[1]Cumulative Stats'!M63</f>
        <v>26</v>
      </c>
      <c r="E63">
        <f>'[2]Cumulative Stats'!M63</f>
        <v>30</v>
      </c>
      <c r="F63">
        <f>'[3]Cumulative Stats'!M63</f>
        <v>28</v>
      </c>
      <c r="G63">
        <f>'[4]Cumulative Stats'!M63</f>
        <v>18</v>
      </c>
      <c r="H63">
        <f>'[5]Cumulative Stats'!M63</f>
        <v>33</v>
      </c>
      <c r="I63">
        <f>'[6]Cumulative Stats'!M63</f>
        <v>17</v>
      </c>
      <c r="J63">
        <f>'[7]Cumulative Stats'!M63</f>
        <v>18</v>
      </c>
      <c r="K63">
        <f>'[8]Cumulative Stats'!M63</f>
        <v>49</v>
      </c>
      <c r="L63">
        <f>'[9]Cumulative Stats'!M63</f>
        <v>22</v>
      </c>
      <c r="M63">
        <f>'[10]Cumulative Stats'!M63</f>
        <v>47</v>
      </c>
      <c r="N63">
        <f>'[11]Cumulative Stats'!M63</f>
        <v>33</v>
      </c>
      <c r="O63">
        <f>'[12]Cumulative Stats'!M63</f>
        <v>28</v>
      </c>
      <c r="P63">
        <f>'[13]Cumulative Stats'!M63</f>
        <v>40</v>
      </c>
      <c r="U63" s="6"/>
      <c r="V63" s="6"/>
    </row>
    <row r="64" spans="1:22">
      <c r="A64" t="s">
        <v>43</v>
      </c>
      <c r="D64">
        <f>'[1]Cumulative Stats'!M64</f>
        <v>0</v>
      </c>
      <c r="E64">
        <f>'[2]Cumulative Stats'!M64</f>
        <v>0</v>
      </c>
      <c r="F64">
        <f>'[3]Cumulative Stats'!M64</f>
        <v>1</v>
      </c>
      <c r="G64">
        <f>'[4]Cumulative Stats'!M64</f>
        <v>0</v>
      </c>
      <c r="H64">
        <f>'[5]Cumulative Stats'!M64</f>
        <v>0</v>
      </c>
      <c r="I64">
        <f>'[6]Cumulative Stats'!M64</f>
        <v>0</v>
      </c>
      <c r="J64">
        <f>'[7]Cumulative Stats'!M64</f>
        <v>1</v>
      </c>
      <c r="K64">
        <f>'[8]Cumulative Stats'!M64</f>
        <v>1</v>
      </c>
      <c r="L64">
        <f>'[9]Cumulative Stats'!M64</f>
        <v>0</v>
      </c>
      <c r="M64">
        <f>'[10]Cumulative Stats'!M64</f>
        <v>0</v>
      </c>
      <c r="N64">
        <f>'[11]Cumulative Stats'!M64</f>
        <v>0</v>
      </c>
      <c r="O64">
        <f>'[12]Cumulative Stats'!M64</f>
        <v>0</v>
      </c>
      <c r="P64">
        <f>'[13]Cumulative Stats'!M64</f>
        <v>1</v>
      </c>
      <c r="U64" s="6"/>
      <c r="V64" s="6"/>
    </row>
    <row r="65" spans="1:22">
      <c r="A65" t="s">
        <v>44</v>
      </c>
      <c r="D65">
        <f>'[1]Cumulative Stats'!M65</f>
        <v>23</v>
      </c>
      <c r="E65">
        <f>'[2]Cumulative Stats'!M65</f>
        <v>17</v>
      </c>
      <c r="F65">
        <f>'[3]Cumulative Stats'!M65</f>
        <v>17</v>
      </c>
      <c r="G65">
        <f>'[4]Cumulative Stats'!M65</f>
        <v>22</v>
      </c>
      <c r="H65">
        <f>'[5]Cumulative Stats'!M65</f>
        <v>23</v>
      </c>
      <c r="I65">
        <f>'[6]Cumulative Stats'!M65</f>
        <v>11</v>
      </c>
      <c r="J65">
        <f>'[7]Cumulative Stats'!M65</f>
        <v>19</v>
      </c>
      <c r="K65">
        <f>'[8]Cumulative Stats'!M65</f>
        <v>23</v>
      </c>
      <c r="L65">
        <f>'[9]Cumulative Stats'!M65</f>
        <v>27</v>
      </c>
      <c r="M65">
        <f>'[10]Cumulative Stats'!M65</f>
        <v>22</v>
      </c>
      <c r="N65">
        <f>'[11]Cumulative Stats'!M65</f>
        <v>16</v>
      </c>
      <c r="O65">
        <f>'[12]Cumulative Stats'!M65</f>
        <v>26</v>
      </c>
      <c r="P65">
        <f>'[13]Cumulative Stats'!M65</f>
        <v>21</v>
      </c>
      <c r="U65" s="6"/>
      <c r="V65" s="6"/>
    </row>
    <row r="66" spans="1:22">
      <c r="A66" t="s">
        <v>45</v>
      </c>
      <c r="D66">
        <f>'[1]Cumulative Stats'!M66</f>
        <v>40</v>
      </c>
      <c r="E66">
        <f>'[2]Cumulative Stats'!M66</f>
        <v>33</v>
      </c>
      <c r="F66">
        <f>'[3]Cumulative Stats'!M66</f>
        <v>30</v>
      </c>
      <c r="G66">
        <f>'[4]Cumulative Stats'!M66</f>
        <v>31</v>
      </c>
      <c r="H66">
        <f>'[5]Cumulative Stats'!M66</f>
        <v>40</v>
      </c>
      <c r="I66">
        <f>'[6]Cumulative Stats'!M66</f>
        <v>28</v>
      </c>
      <c r="J66">
        <f>'[7]Cumulative Stats'!M66</f>
        <v>33</v>
      </c>
      <c r="K66">
        <f>'[8]Cumulative Stats'!M66</f>
        <v>35</v>
      </c>
      <c r="L66">
        <f>'[9]Cumulative Stats'!M66</f>
        <v>38</v>
      </c>
      <c r="M66">
        <f>'[10]Cumulative Stats'!M66</f>
        <v>36</v>
      </c>
      <c r="N66">
        <f>'[11]Cumulative Stats'!M66</f>
        <v>39</v>
      </c>
      <c r="O66">
        <f>'[12]Cumulative Stats'!M66</f>
        <v>38</v>
      </c>
      <c r="P66">
        <f>'[13]Cumulative Stats'!M66</f>
        <v>32</v>
      </c>
      <c r="U66" s="6"/>
      <c r="V66" s="6"/>
    </row>
    <row r="67" spans="1:22">
      <c r="A67" t="s">
        <v>46</v>
      </c>
      <c r="D67">
        <f>'[1]Cumulative Stats'!M67</f>
        <v>57.499999999999993</v>
      </c>
      <c r="E67">
        <f>'[2]Cumulative Stats'!M67</f>
        <v>51.515151515151516</v>
      </c>
      <c r="F67">
        <f>'[3]Cumulative Stats'!M67</f>
        <v>56.666666666666664</v>
      </c>
      <c r="G67">
        <f>'[4]Cumulative Stats'!M67</f>
        <v>70.967741935483872</v>
      </c>
      <c r="H67">
        <f>'[5]Cumulative Stats'!M67</f>
        <v>57.499999999999993</v>
      </c>
      <c r="I67">
        <f>'[6]Cumulative Stats'!M67</f>
        <v>39.285714285714285</v>
      </c>
      <c r="J67">
        <f>'[7]Cumulative Stats'!M67</f>
        <v>57.575757575757578</v>
      </c>
      <c r="K67">
        <f>'[8]Cumulative Stats'!M67</f>
        <v>65.714285714285708</v>
      </c>
      <c r="L67">
        <f>'[9]Cumulative Stats'!M67</f>
        <v>71.05263157894737</v>
      </c>
      <c r="M67">
        <f>'[10]Cumulative Stats'!M67</f>
        <v>61.111111111111114</v>
      </c>
      <c r="N67">
        <f>'[11]Cumulative Stats'!M67</f>
        <v>41.025641025641022</v>
      </c>
      <c r="O67">
        <f>'[12]Cumulative Stats'!M67</f>
        <v>68.421052631578945</v>
      </c>
      <c r="P67">
        <f>'[13]Cumulative Stats'!M67</f>
        <v>65.625</v>
      </c>
      <c r="U67" s="6"/>
      <c r="V67" s="6"/>
    </row>
    <row r="68" spans="1:22">
      <c r="U68" s="6"/>
      <c r="V68" s="6"/>
    </row>
    <row r="69" spans="1:22">
      <c r="U69" s="6"/>
      <c r="V69" s="6"/>
    </row>
    <row r="70" spans="1:22">
      <c r="A70" s="8"/>
    </row>
  </sheetData>
  <sortState xmlns:xlrd2="http://schemas.microsoft.com/office/spreadsheetml/2017/richdata2" ref="W6:AB21">
    <sortCondition ref="AB6:AB21"/>
  </sortState>
  <phoneticPr fontId="1" type="noConversion"/>
  <pageMargins left="0.75" right="0.75" top="1" bottom="1" header="0.5" footer="0.5"/>
  <pageSetup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3" name="Button 1">
              <controlPr defaultSize="0" print="0" autoFill="0" autoPict="0" macro="[0]!TotalYrdsAllowed">
                <anchor moveWithCells="1" sizeWithCells="1">
                  <from>
                    <xdr:col>29</xdr:col>
                    <xdr:colOff>30480</xdr:colOff>
                    <xdr:row>4</xdr:row>
                    <xdr:rowOff>7620</xdr:rowOff>
                  </from>
                  <to>
                    <xdr:col>30</xdr:col>
                    <xdr:colOff>68580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4" name="Button 2">
              <controlPr defaultSize="0" print="0" autoFill="0" autoPict="0" macro="[0]!RushYardsAllowed">
                <anchor moveWithCells="1" sizeWithCells="1">
                  <from>
                    <xdr:col>29</xdr:col>
                    <xdr:colOff>30480</xdr:colOff>
                    <xdr:row>9</xdr:row>
                    <xdr:rowOff>30480</xdr:rowOff>
                  </from>
                  <to>
                    <xdr:col>30</xdr:col>
                    <xdr:colOff>76200</xdr:colOff>
                    <xdr:row>13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5" name="Button 3">
              <controlPr defaultSize="0" print="0" autoFill="0" autoPict="0" macro="[0]!PassingYardsAllowed">
                <anchor moveWithCells="1" sizeWithCells="1">
                  <from>
                    <xdr:col>29</xdr:col>
                    <xdr:colOff>7620</xdr:colOff>
                    <xdr:row>14</xdr:row>
                    <xdr:rowOff>121920</xdr:rowOff>
                  </from>
                  <to>
                    <xdr:col>30</xdr:col>
                    <xdr:colOff>114300</xdr:colOff>
                    <xdr:row>19</xdr:row>
                    <xdr:rowOff>76200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R258"/>
  <sheetViews>
    <sheetView topLeftCell="A34" zoomScale="125" zoomScaleNormal="125" workbookViewId="0">
      <selection activeCell="I137" sqref="I137"/>
    </sheetView>
  </sheetViews>
  <sheetFormatPr defaultColWidth="8.88671875" defaultRowHeight="14.4"/>
  <cols>
    <col min="1" max="1" width="15.44140625" customWidth="1"/>
    <col min="2" max="4" width="5" customWidth="1"/>
    <col min="5" max="5" width="4.44140625" customWidth="1"/>
    <col min="6" max="8" width="5" customWidth="1"/>
    <col min="10" max="10" width="15.44140625" customWidth="1"/>
    <col min="11" max="17" width="5" customWidth="1"/>
    <col min="19" max="19" width="9.109375" style="25" customWidth="1"/>
    <col min="20" max="20" width="17.109375" style="25" customWidth="1"/>
    <col min="21" max="26" width="9.109375" style="25" customWidth="1"/>
    <col min="27" max="28" width="9.109375" style="15" customWidth="1"/>
    <col min="29" max="29" width="19" style="15" customWidth="1"/>
    <col min="30" max="37" width="9.109375" style="15" customWidth="1"/>
    <col min="38" max="38" width="18.88671875" style="15" bestFit="1" customWidth="1"/>
    <col min="39" max="41" width="9.109375" style="15" customWidth="1"/>
    <col min="42" max="42" width="18.88671875" style="15" bestFit="1" customWidth="1"/>
    <col min="43" max="44" width="9.109375" style="15" customWidth="1"/>
  </cols>
  <sheetData>
    <row r="1" spans="1:44">
      <c r="A1" s="1" t="s">
        <v>58</v>
      </c>
      <c r="B1" s="4" t="s">
        <v>88</v>
      </c>
      <c r="C1" s="4" t="s">
        <v>49</v>
      </c>
      <c r="D1" s="4" t="s">
        <v>59</v>
      </c>
      <c r="E1" s="4" t="s">
        <v>47</v>
      </c>
      <c r="F1" s="4" t="s">
        <v>53</v>
      </c>
      <c r="G1" s="4" t="s">
        <v>52</v>
      </c>
      <c r="H1" s="4"/>
      <c r="J1" s="5" t="s">
        <v>60</v>
      </c>
      <c r="K1" s="4" t="s">
        <v>88</v>
      </c>
      <c r="L1" s="4" t="s">
        <v>61</v>
      </c>
      <c r="M1" s="4" t="s">
        <v>59</v>
      </c>
      <c r="N1" s="4" t="s">
        <v>47</v>
      </c>
      <c r="O1" s="4" t="s">
        <v>53</v>
      </c>
      <c r="P1" s="4" t="s">
        <v>52</v>
      </c>
      <c r="Q1" s="4"/>
      <c r="S1" s="11"/>
      <c r="T1" s="12"/>
      <c r="U1" s="13"/>
      <c r="V1" s="13"/>
      <c r="W1" s="14"/>
      <c r="X1" s="14"/>
      <c r="Y1" s="14"/>
      <c r="Z1" s="14"/>
      <c r="AB1" s="16"/>
      <c r="AC1" s="17"/>
      <c r="AD1" s="18"/>
      <c r="AE1" s="18"/>
      <c r="AF1" s="19"/>
      <c r="AG1" s="20"/>
      <c r="AH1" s="18"/>
      <c r="AI1" s="18"/>
      <c r="AK1" s="16"/>
      <c r="AL1" s="21"/>
      <c r="AM1" s="22"/>
      <c r="AN1" s="22"/>
      <c r="AO1" s="23"/>
      <c r="AP1" s="21"/>
      <c r="AQ1" s="22"/>
      <c r="AR1" s="22"/>
    </row>
    <row r="2" spans="1:44">
      <c r="A2" t="str">
        <f>'[13]Cumulative Stats'!A75</f>
        <v>Brown</v>
      </c>
      <c r="B2" s="8" t="s">
        <v>133</v>
      </c>
      <c r="C2">
        <f>'[13]Cumulative Stats'!C75</f>
        <v>231</v>
      </c>
      <c r="D2">
        <f>'[13]Cumulative Stats'!D75</f>
        <v>1358</v>
      </c>
      <c r="E2">
        <f>'[13]Cumulative Stats'!E75</f>
        <v>5.8787878787878789</v>
      </c>
      <c r="F2">
        <f>'[13]Cumulative Stats'!F75</f>
        <v>50</v>
      </c>
      <c r="G2">
        <f>'[13]Cumulative Stats'!G75</f>
        <v>9</v>
      </c>
      <c r="J2" t="str">
        <f>'[2]Cumulative Stats'!A94</f>
        <v>Gordon</v>
      </c>
      <c r="K2" s="8" t="s">
        <v>122</v>
      </c>
      <c r="L2">
        <f>'[2]Cumulative Stats'!C94</f>
        <v>82</v>
      </c>
      <c r="M2">
        <f>'[2]Cumulative Stats'!D94</f>
        <v>1362</v>
      </c>
      <c r="N2" s="6">
        <f>'[2]Cumulative Stats'!E94</f>
        <v>16.609756097560975</v>
      </c>
      <c r="O2">
        <f>'[2]Cumulative Stats'!F94</f>
        <v>96</v>
      </c>
      <c r="P2">
        <f>'[2]Cumulative Stats'!G94</f>
        <v>9</v>
      </c>
      <c r="S2" s="11"/>
      <c r="T2" s="12" t="s">
        <v>93</v>
      </c>
      <c r="U2" s="13"/>
      <c r="V2" s="13"/>
      <c r="W2" s="14"/>
      <c r="X2" s="14"/>
      <c r="Y2" s="14"/>
      <c r="Z2" s="14"/>
      <c r="AB2" s="16"/>
      <c r="AC2" s="17"/>
      <c r="AD2" s="18"/>
      <c r="AE2" s="18"/>
      <c r="AF2" s="19"/>
      <c r="AG2" s="20"/>
      <c r="AH2" s="18"/>
      <c r="AI2" s="18"/>
      <c r="AK2" s="16"/>
      <c r="AL2" s="21"/>
      <c r="AM2" s="22"/>
      <c r="AN2" s="22"/>
      <c r="AO2" s="23"/>
      <c r="AP2" s="21"/>
      <c r="AQ2" s="22"/>
      <c r="AR2" s="22"/>
    </row>
    <row r="3" spans="1:44">
      <c r="A3" t="str">
        <f>'[9]Cumulative Stats'!A75</f>
        <v>Johnson, R</v>
      </c>
      <c r="B3" s="8" t="s">
        <v>129</v>
      </c>
      <c r="C3">
        <f>'[9]Cumulative Stats'!C75</f>
        <v>254</v>
      </c>
      <c r="D3">
        <f>'[9]Cumulative Stats'!D75</f>
        <v>1130</v>
      </c>
      <c r="E3">
        <f>'[9]Cumulative Stats'!E75</f>
        <v>4.4488188976377954</v>
      </c>
      <c r="F3">
        <f>'[9]Cumulative Stats'!F75</f>
        <v>80</v>
      </c>
      <c r="G3">
        <f>'[9]Cumulative Stats'!G75</f>
        <v>8</v>
      </c>
      <c r="J3" t="str">
        <f>'[8]Cumulative Stats'!A94</f>
        <v>Abramowicz</v>
      </c>
      <c r="K3" s="8" t="s">
        <v>128</v>
      </c>
      <c r="L3">
        <f>'[8]Cumulative Stats'!C94</f>
        <v>73</v>
      </c>
      <c r="M3">
        <f>'[8]Cumulative Stats'!D94</f>
        <v>1320</v>
      </c>
      <c r="N3" s="6">
        <f>'[8]Cumulative Stats'!E94</f>
        <v>18.082191780821919</v>
      </c>
      <c r="O3">
        <f>'[8]Cumulative Stats'!F94</f>
        <v>46</v>
      </c>
      <c r="P3">
        <f>'[8]Cumulative Stats'!G94</f>
        <v>1</v>
      </c>
      <c r="S3" s="11"/>
      <c r="T3" s="12"/>
      <c r="U3" s="13"/>
      <c r="V3" s="13"/>
      <c r="W3" s="14"/>
      <c r="X3" s="14"/>
      <c r="Y3" s="14"/>
      <c r="Z3" s="14"/>
      <c r="AB3" s="16"/>
      <c r="AC3" s="17"/>
      <c r="AD3" s="18"/>
      <c r="AE3" s="18"/>
      <c r="AF3" s="19"/>
      <c r="AG3" s="20"/>
      <c r="AH3" s="18"/>
      <c r="AI3" s="18"/>
      <c r="AK3" s="16"/>
      <c r="AL3" s="21"/>
      <c r="AM3" s="22"/>
      <c r="AN3" s="22"/>
      <c r="AO3" s="23"/>
      <c r="AP3" s="21"/>
      <c r="AQ3" s="22"/>
      <c r="AR3" s="22"/>
    </row>
    <row r="4" spans="1:44">
      <c r="A4" t="str">
        <f>'[12]Cumulative Stats'!A75</f>
        <v>Lane</v>
      </c>
      <c r="B4" s="8" t="s">
        <v>131</v>
      </c>
      <c r="C4">
        <f>'[12]Cumulative Stats'!C75</f>
        <v>200</v>
      </c>
      <c r="D4">
        <f>'[12]Cumulative Stats'!D75</f>
        <v>996</v>
      </c>
      <c r="E4">
        <f>'[12]Cumulative Stats'!E75</f>
        <v>4.9800000000000004</v>
      </c>
      <c r="F4">
        <f>'[12]Cumulative Stats'!F75</f>
        <v>49</v>
      </c>
      <c r="G4">
        <f>'[12]Cumulative Stats'!G75</f>
        <v>9</v>
      </c>
      <c r="J4" t="str">
        <f>'[6]Cumulative Stats'!A94</f>
        <v>Snow</v>
      </c>
      <c r="K4" s="8" t="s">
        <v>126</v>
      </c>
      <c r="L4">
        <f>'[6]Cumulative Stats'!C94</f>
        <v>67</v>
      </c>
      <c r="M4">
        <f>'[6]Cumulative Stats'!D94</f>
        <v>911</v>
      </c>
      <c r="N4">
        <f>'[6]Cumulative Stats'!E94</f>
        <v>13.597014925373134</v>
      </c>
      <c r="O4">
        <f>'[6]Cumulative Stats'!F94</f>
        <v>58</v>
      </c>
      <c r="P4">
        <f>'[6]Cumulative Stats'!G94</f>
        <v>10</v>
      </c>
      <c r="S4" s="11"/>
      <c r="T4" s="12" t="s">
        <v>94</v>
      </c>
      <c r="U4" s="13"/>
      <c r="V4" s="13"/>
      <c r="W4" s="14"/>
      <c r="X4" s="14"/>
      <c r="Y4" s="14"/>
      <c r="Z4" s="14"/>
      <c r="AB4" s="16"/>
      <c r="AC4" s="17"/>
      <c r="AD4" s="18"/>
      <c r="AE4" s="18"/>
      <c r="AF4" s="19"/>
      <c r="AG4" s="20"/>
      <c r="AH4" s="18"/>
      <c r="AI4" s="18"/>
      <c r="AK4" s="16"/>
      <c r="AL4" s="21"/>
      <c r="AM4" s="22"/>
      <c r="AN4" s="22"/>
      <c r="AO4" s="23"/>
      <c r="AP4" s="21"/>
      <c r="AQ4" s="22"/>
      <c r="AR4" s="22"/>
    </row>
    <row r="5" spans="1:44">
      <c r="A5" t="str">
        <f>'[3]Cumulative Stats'!A75</f>
        <v>Thomas</v>
      </c>
      <c r="B5" s="8" t="s">
        <v>123</v>
      </c>
      <c r="C5">
        <f>'[3]Cumulative Stats'!C75</f>
        <v>154</v>
      </c>
      <c r="D5">
        <f>'[3]Cumulative Stats'!D75</f>
        <v>844</v>
      </c>
      <c r="E5">
        <f>'[3]Cumulative Stats'!E75</f>
        <v>5.4805194805194803</v>
      </c>
      <c r="F5">
        <f>'[3]Cumulative Stats'!F75</f>
        <v>43</v>
      </c>
      <c r="G5">
        <f>'[3]Cumulative Stats'!G75</f>
        <v>2</v>
      </c>
      <c r="J5" t="str">
        <f>'[6]Cumulative Stats'!A95</f>
        <v>Josephson</v>
      </c>
      <c r="K5" s="8" t="s">
        <v>126</v>
      </c>
      <c r="L5">
        <f>'[6]Cumulative Stats'!C95</f>
        <v>62</v>
      </c>
      <c r="M5">
        <f>'[6]Cumulative Stats'!D95</f>
        <v>666</v>
      </c>
      <c r="N5" s="6">
        <f>'[6]Cumulative Stats'!E95</f>
        <v>10.741935483870968</v>
      </c>
      <c r="O5">
        <f>'[6]Cumulative Stats'!F95</f>
        <v>36</v>
      </c>
      <c r="P5">
        <f>'[6]Cumulative Stats'!G95</f>
        <v>2</v>
      </c>
      <c r="S5" s="11"/>
      <c r="T5" s="12"/>
      <c r="U5" s="13"/>
      <c r="V5" s="13"/>
      <c r="W5" s="14"/>
      <c r="X5" s="14"/>
      <c r="Y5" s="14"/>
      <c r="Z5" s="14"/>
      <c r="AB5" s="16"/>
      <c r="AC5" s="17"/>
      <c r="AD5" s="18"/>
      <c r="AE5" s="18"/>
      <c r="AF5" s="19"/>
      <c r="AG5" s="20"/>
      <c r="AH5" s="18"/>
      <c r="AI5" s="18"/>
      <c r="AK5" s="16"/>
      <c r="AL5" s="21"/>
      <c r="AM5" s="22"/>
      <c r="AN5" s="22"/>
      <c r="AO5" s="23"/>
      <c r="AP5" s="21"/>
      <c r="AQ5" s="22"/>
      <c r="AR5" s="22"/>
    </row>
    <row r="6" spans="1:44">
      <c r="A6" t="str">
        <f>'[4]Cumulative Stats'!A75</f>
        <v>Farr</v>
      </c>
      <c r="B6" s="8" t="s">
        <v>124</v>
      </c>
      <c r="C6">
        <f>'[4]Cumulative Stats'!C75</f>
        <v>157</v>
      </c>
      <c r="D6">
        <f>'[4]Cumulative Stats'!D75</f>
        <v>824</v>
      </c>
      <c r="E6">
        <f>'[4]Cumulative Stats'!E75</f>
        <v>5.2484076433121016</v>
      </c>
      <c r="F6">
        <f>'[4]Cumulative Stats'!F75</f>
        <v>48</v>
      </c>
      <c r="G6">
        <f>'[4]Cumulative Stats'!G75</f>
        <v>4</v>
      </c>
      <c r="J6" t="str">
        <f>'[11]Cumulative Stats'!A94</f>
        <v>Washington</v>
      </c>
      <c r="K6" s="8" t="s">
        <v>132</v>
      </c>
      <c r="L6">
        <f>'[11]Cumulative Stats'!C94</f>
        <v>62</v>
      </c>
      <c r="M6">
        <f>'[11]Cumulative Stats'!D94</f>
        <v>1401</v>
      </c>
      <c r="N6" s="6">
        <f>'[11]Cumulative Stats'!E94</f>
        <v>22.596774193548388</v>
      </c>
      <c r="O6">
        <f>'[11]Cumulative Stats'!F94</f>
        <v>86</v>
      </c>
      <c r="P6">
        <f>'[11]Cumulative Stats'!G94</f>
        <v>12</v>
      </c>
      <c r="S6" s="11"/>
      <c r="T6" s="12"/>
      <c r="U6" s="13"/>
      <c r="V6" s="13"/>
      <c r="W6" s="14"/>
      <c r="X6" s="14"/>
      <c r="Y6" s="14"/>
      <c r="Z6" s="14"/>
      <c r="AB6" s="16"/>
      <c r="AC6" s="17"/>
      <c r="AD6" s="18"/>
      <c r="AE6" s="18"/>
      <c r="AF6" s="19"/>
      <c r="AG6" s="20"/>
      <c r="AH6" s="18"/>
      <c r="AI6" s="18"/>
      <c r="AK6" s="16"/>
      <c r="AL6" s="21"/>
      <c r="AM6" s="22"/>
      <c r="AN6" s="22"/>
      <c r="AO6" s="23"/>
      <c r="AP6" s="21"/>
      <c r="AQ6" s="22"/>
      <c r="AR6" s="22"/>
    </row>
    <row r="7" spans="1:44">
      <c r="A7" t="str">
        <f>'[5]Cumulative Stats'!A75</f>
        <v>Anderson</v>
      </c>
      <c r="B7" s="8" t="s">
        <v>125</v>
      </c>
      <c r="C7">
        <f>'[5]Cumulative Stats'!C75</f>
        <v>220</v>
      </c>
      <c r="D7">
        <f>'[5]Cumulative Stats'!D75</f>
        <v>817</v>
      </c>
      <c r="E7">
        <f>'[5]Cumulative Stats'!E75</f>
        <v>3.7136363636363638</v>
      </c>
      <c r="F7">
        <f>'[5]Cumulative Stats'!F75</f>
        <v>44</v>
      </c>
      <c r="G7">
        <f>'[5]Cumulative Stats'!G75</f>
        <v>4</v>
      </c>
      <c r="J7" t="str">
        <f>'[9]Cumulative Stats'!A94</f>
        <v>McNeil</v>
      </c>
      <c r="K7" s="8" t="s">
        <v>129</v>
      </c>
      <c r="L7">
        <f>'[9]Cumulative Stats'!C94</f>
        <v>59</v>
      </c>
      <c r="M7">
        <f>'[9]Cumulative Stats'!D94</f>
        <v>865</v>
      </c>
      <c r="N7" s="6">
        <f>'[9]Cumulative Stats'!E94</f>
        <v>14.661016949152541</v>
      </c>
      <c r="O7">
        <f>'[9]Cumulative Stats'!F94</f>
        <v>35</v>
      </c>
      <c r="P7">
        <f>'[9]Cumulative Stats'!G94</f>
        <v>4</v>
      </c>
      <c r="S7" s="11"/>
      <c r="T7" s="12"/>
      <c r="U7" s="13"/>
      <c r="V7" s="13"/>
      <c r="W7" s="14"/>
      <c r="X7" s="14"/>
      <c r="Y7" s="14"/>
      <c r="Z7" s="14"/>
      <c r="AB7" s="16"/>
      <c r="AC7" s="17"/>
      <c r="AD7" s="18"/>
      <c r="AE7" s="18"/>
      <c r="AF7" s="19"/>
      <c r="AG7" s="20"/>
      <c r="AH7" s="18"/>
      <c r="AI7" s="18"/>
      <c r="AK7" s="16"/>
      <c r="AL7" s="21"/>
      <c r="AM7" s="22"/>
      <c r="AN7" s="22"/>
      <c r="AO7" s="23"/>
      <c r="AP7" s="21"/>
      <c r="AQ7" s="22"/>
      <c r="AR7" s="22"/>
    </row>
    <row r="8" spans="1:44">
      <c r="A8" t="str">
        <f>'[1]Cumulative Stats'!A75</f>
        <v>Butler</v>
      </c>
      <c r="B8" s="8" t="s">
        <v>121</v>
      </c>
      <c r="C8">
        <f>'[1]Cumulative Stats'!C75</f>
        <v>167</v>
      </c>
      <c r="D8">
        <f>'[1]Cumulative Stats'!D75</f>
        <v>797</v>
      </c>
      <c r="E8">
        <f>'[1]Cumulative Stats'!E75</f>
        <v>4.772455089820359</v>
      </c>
      <c r="F8">
        <f>'[1]Cumulative Stats'!F75</f>
        <v>36</v>
      </c>
      <c r="G8">
        <f>'[1]Cumulative Stats'!G75</f>
        <v>2</v>
      </c>
      <c r="J8" t="str">
        <f>'[5]Cumulative Stats'!A94</f>
        <v>Dale</v>
      </c>
      <c r="K8" s="8" t="s">
        <v>125</v>
      </c>
      <c r="L8">
        <f>'[5]Cumulative Stats'!C94</f>
        <v>53</v>
      </c>
      <c r="M8">
        <f>'[5]Cumulative Stats'!D94</f>
        <v>974</v>
      </c>
      <c r="N8" s="6">
        <f>'[5]Cumulative Stats'!E94</f>
        <v>18.377358490566039</v>
      </c>
      <c r="O8">
        <f>'[5]Cumulative Stats'!F94</f>
        <v>47</v>
      </c>
      <c r="P8">
        <f>'[5]Cumulative Stats'!G94</f>
        <v>5</v>
      </c>
      <c r="S8" s="11"/>
      <c r="T8" s="12"/>
      <c r="U8" s="13"/>
      <c r="V8" s="13"/>
      <c r="W8" s="14"/>
      <c r="X8" s="14"/>
      <c r="Y8" s="14"/>
      <c r="Z8" s="14"/>
      <c r="AB8" s="16"/>
      <c r="AC8" s="17"/>
      <c r="AD8" s="18"/>
      <c r="AE8" s="18"/>
      <c r="AF8" s="19"/>
      <c r="AG8" s="20"/>
      <c r="AH8" s="18"/>
      <c r="AI8" s="18"/>
      <c r="AK8" s="16"/>
      <c r="AL8" s="21"/>
      <c r="AM8" s="22"/>
      <c r="AN8" s="22"/>
      <c r="AO8" s="23"/>
      <c r="AP8" s="21"/>
      <c r="AQ8" s="22"/>
      <c r="AR8" s="22"/>
    </row>
    <row r="9" spans="1:44">
      <c r="A9" t="str">
        <f>'[11]Cumulative Stats'!A75</f>
        <v>Willard</v>
      </c>
      <c r="B9" s="8" t="s">
        <v>132</v>
      </c>
      <c r="C9">
        <f>'[11]Cumulative Stats'!C75</f>
        <v>233</v>
      </c>
      <c r="D9">
        <f>'[11]Cumulative Stats'!D75</f>
        <v>791</v>
      </c>
      <c r="E9">
        <f>'[11]Cumulative Stats'!E75</f>
        <v>3.3948497854077253</v>
      </c>
      <c r="F9">
        <f>'[11]Cumulative Stats'!F75</f>
        <v>21</v>
      </c>
      <c r="G9">
        <f>'[11]Cumulative Stats'!G75</f>
        <v>9</v>
      </c>
      <c r="J9" t="str">
        <f>'[9]Cumulative Stats'!A95</f>
        <v>Johnson, R</v>
      </c>
      <c r="K9" s="8" t="s">
        <v>129</v>
      </c>
      <c r="L9">
        <f>'[9]Cumulative Stats'!C95</f>
        <v>53</v>
      </c>
      <c r="M9">
        <f>'[9]Cumulative Stats'!D95</f>
        <v>597</v>
      </c>
      <c r="N9">
        <f>'[9]Cumulative Stats'!E95</f>
        <v>11.264150943396226</v>
      </c>
      <c r="O9">
        <f>'[9]Cumulative Stats'!F95</f>
        <v>50</v>
      </c>
      <c r="P9">
        <f>'[9]Cumulative Stats'!G95</f>
        <v>5</v>
      </c>
      <c r="S9" s="11"/>
      <c r="T9" s="12"/>
      <c r="U9" s="13"/>
      <c r="V9" s="13"/>
      <c r="W9" s="14"/>
      <c r="X9" s="14"/>
      <c r="Y9" s="14"/>
      <c r="Z9" s="14"/>
      <c r="AB9" s="16"/>
      <c r="AC9" s="17"/>
      <c r="AD9" s="18"/>
      <c r="AE9" s="18"/>
      <c r="AF9" s="19"/>
      <c r="AG9" s="20"/>
      <c r="AH9" s="18"/>
      <c r="AI9" s="18"/>
      <c r="AK9" s="16"/>
      <c r="AL9" s="21"/>
      <c r="AM9" s="22"/>
      <c r="AN9" s="22"/>
      <c r="AO9" s="23"/>
      <c r="AP9" s="21"/>
      <c r="AQ9" s="22"/>
      <c r="AR9" s="22"/>
    </row>
    <row r="10" spans="1:44">
      <c r="A10" t="str">
        <f>'[7]Cumulative Stats'!A75</f>
        <v>Osborn</v>
      </c>
      <c r="B10" s="8" t="s">
        <v>127</v>
      </c>
      <c r="C10">
        <f>'[7]Cumulative Stats'!C75</f>
        <v>200</v>
      </c>
      <c r="D10">
        <f>'[7]Cumulative Stats'!D75</f>
        <v>765</v>
      </c>
      <c r="E10">
        <f>'[7]Cumulative Stats'!E75</f>
        <v>3.8250000000000002</v>
      </c>
      <c r="F10">
        <f>'[7]Cumulative Stats'!F75</f>
        <v>28</v>
      </c>
      <c r="G10">
        <f>'[7]Cumulative Stats'!G75</f>
        <v>1</v>
      </c>
      <c r="J10" t="str">
        <f>'[10]Cumulative Stats'!A94</f>
        <v>Ballman</v>
      </c>
      <c r="K10" s="8" t="s">
        <v>130</v>
      </c>
      <c r="L10">
        <f>'[10]Cumulative Stats'!C94</f>
        <v>50</v>
      </c>
      <c r="M10">
        <f>'[10]Cumulative Stats'!D94</f>
        <v>594</v>
      </c>
      <c r="N10" s="6">
        <f>'[10]Cumulative Stats'!E94</f>
        <v>11.88</v>
      </c>
      <c r="O10">
        <f>'[10]Cumulative Stats'!F94</f>
        <v>44</v>
      </c>
      <c r="P10">
        <f>'[10]Cumulative Stats'!G94</f>
        <v>4</v>
      </c>
      <c r="S10" s="11"/>
      <c r="T10" s="12"/>
      <c r="U10" s="13"/>
      <c r="V10" s="13"/>
      <c r="W10" s="14"/>
      <c r="X10" s="14"/>
      <c r="Y10" s="14"/>
      <c r="Z10" s="14"/>
      <c r="AB10" s="16"/>
      <c r="AC10" s="17"/>
      <c r="AD10" s="18"/>
      <c r="AE10" s="18"/>
      <c r="AF10" s="19"/>
      <c r="AG10" s="20"/>
      <c r="AH10" s="18"/>
      <c r="AI10" s="18"/>
      <c r="AK10" s="16"/>
      <c r="AL10" s="21"/>
      <c r="AM10" s="22"/>
      <c r="AN10" s="22"/>
      <c r="AO10" s="23"/>
      <c r="AP10" s="21"/>
      <c r="AQ10" s="22"/>
      <c r="AR10" s="22"/>
    </row>
    <row r="11" spans="1:44">
      <c r="A11" t="str">
        <f>'[4]Cumulative Stats'!A76</f>
        <v>Taylor</v>
      </c>
      <c r="B11" s="8" t="s">
        <v>124</v>
      </c>
      <c r="C11">
        <f>'[4]Cumulative Stats'!C76</f>
        <v>197</v>
      </c>
      <c r="D11">
        <f>'[4]Cumulative Stats'!D76</f>
        <v>755</v>
      </c>
      <c r="E11">
        <f>'[4]Cumulative Stats'!E76</f>
        <v>3.8324873096446699</v>
      </c>
      <c r="F11">
        <f>'[4]Cumulative Stats'!F76</f>
        <v>44</v>
      </c>
      <c r="G11">
        <f>'[4]Cumulative Stats'!G76</f>
        <v>6</v>
      </c>
      <c r="J11" t="str">
        <f>'[4]Cumulative Stats'!A94</f>
        <v>Sanders</v>
      </c>
      <c r="K11" s="8" t="s">
        <v>124</v>
      </c>
      <c r="L11">
        <f>'[4]Cumulative Stats'!C94</f>
        <v>49</v>
      </c>
      <c r="M11">
        <f>'[4]Cumulative Stats'!D94</f>
        <v>670</v>
      </c>
      <c r="N11" s="6">
        <f>'[4]Cumulative Stats'!E94</f>
        <v>13.673469387755102</v>
      </c>
      <c r="O11">
        <f>'[4]Cumulative Stats'!F94</f>
        <v>37</v>
      </c>
      <c r="P11">
        <f>'[4]Cumulative Stats'!G94</f>
        <v>5</v>
      </c>
      <c r="S11" s="11"/>
      <c r="T11" s="12"/>
      <c r="U11" s="13"/>
      <c r="V11" s="13"/>
      <c r="W11" s="14"/>
      <c r="X11" s="14"/>
      <c r="Y11" s="14"/>
      <c r="Z11" s="14"/>
      <c r="AB11" s="16"/>
      <c r="AC11" s="17"/>
      <c r="AD11" s="18"/>
      <c r="AE11" s="18"/>
      <c r="AF11" s="19"/>
      <c r="AG11" s="20"/>
      <c r="AH11" s="18"/>
      <c r="AI11" s="18"/>
      <c r="AK11" s="16"/>
      <c r="AL11" s="21"/>
      <c r="AM11" s="22"/>
      <c r="AN11" s="22"/>
      <c r="AO11" s="23"/>
      <c r="AP11" s="21"/>
      <c r="AQ11" s="22"/>
      <c r="AR11" s="22"/>
    </row>
    <row r="12" spans="1:44">
      <c r="A12" t="str">
        <f>'[6]Cumulative Stats'!A75</f>
        <v>Josephson</v>
      </c>
      <c r="B12" s="8" t="s">
        <v>126</v>
      </c>
      <c r="C12">
        <f>'[6]Cumulative Stats'!C75</f>
        <v>155</v>
      </c>
      <c r="D12">
        <f>'[6]Cumulative Stats'!D75</f>
        <v>711</v>
      </c>
      <c r="E12">
        <f>'[6]Cumulative Stats'!E75</f>
        <v>4.5870967741935482</v>
      </c>
      <c r="F12">
        <f>'[6]Cumulative Stats'!F75</f>
        <v>28</v>
      </c>
      <c r="G12">
        <f>'[6]Cumulative Stats'!G75</f>
        <v>2</v>
      </c>
      <c r="J12" t="str">
        <f>'[13]Cumulative Stats'!A94</f>
        <v>Taylor</v>
      </c>
      <c r="K12" s="8" t="s">
        <v>133</v>
      </c>
      <c r="L12">
        <f>'[13]Cumulative Stats'!C94</f>
        <v>49</v>
      </c>
      <c r="M12">
        <f>'[13]Cumulative Stats'!D94</f>
        <v>593</v>
      </c>
      <c r="N12" s="6">
        <f>'[13]Cumulative Stats'!E94</f>
        <v>12.102040816326531</v>
      </c>
      <c r="O12">
        <f>'[13]Cumulative Stats'!F94</f>
        <v>41</v>
      </c>
      <c r="P12">
        <f>'[13]Cumulative Stats'!G94</f>
        <v>2</v>
      </c>
      <c r="S12" s="11"/>
      <c r="T12" s="12"/>
      <c r="U12" s="13"/>
      <c r="V12" s="13"/>
      <c r="W12" s="14"/>
      <c r="X12" s="14"/>
      <c r="Y12" s="14"/>
      <c r="Z12" s="14"/>
      <c r="AB12" s="16"/>
      <c r="AC12" s="17"/>
      <c r="AD12" s="18"/>
      <c r="AE12" s="18"/>
      <c r="AF12" s="19"/>
      <c r="AG12" s="20"/>
      <c r="AH12" s="18"/>
      <c r="AI12" s="18"/>
      <c r="AK12" s="16"/>
      <c r="AL12" s="21"/>
      <c r="AM12" s="22"/>
      <c r="AN12" s="22"/>
      <c r="AO12" s="23"/>
      <c r="AP12" s="21"/>
      <c r="AQ12" s="22"/>
      <c r="AR12" s="22"/>
    </row>
    <row r="13" spans="1:44">
      <c r="A13" t="str">
        <f>'[3]Cumulative Stats'!A76</f>
        <v>Hill</v>
      </c>
      <c r="B13" s="8" t="s">
        <v>123</v>
      </c>
      <c r="C13">
        <f>'[3]Cumulative Stats'!C76</f>
        <v>151</v>
      </c>
      <c r="D13">
        <f>'[3]Cumulative Stats'!D76</f>
        <v>684</v>
      </c>
      <c r="E13">
        <f>'[3]Cumulative Stats'!E76</f>
        <v>4.5298013245033113</v>
      </c>
      <c r="F13">
        <f>'[3]Cumulative Stats'!F76</f>
        <v>31</v>
      </c>
      <c r="G13">
        <f>'[3]Cumulative Stats'!G76</f>
        <v>4</v>
      </c>
      <c r="J13" t="str">
        <f>'[13]Cumulative Stats'!A95</f>
        <v>Smith</v>
      </c>
      <c r="K13" s="8" t="s">
        <v>133</v>
      </c>
      <c r="L13">
        <f>'[13]Cumulative Stats'!C95</f>
        <v>48</v>
      </c>
      <c r="M13">
        <f>'[13]Cumulative Stats'!D95</f>
        <v>625</v>
      </c>
      <c r="N13" s="6">
        <f>'[13]Cumulative Stats'!E95</f>
        <v>13.020833333333334</v>
      </c>
      <c r="O13">
        <f>'[13]Cumulative Stats'!F95</f>
        <v>42</v>
      </c>
      <c r="P13">
        <f>'[13]Cumulative Stats'!G95</f>
        <v>5</v>
      </c>
      <c r="S13" s="11"/>
      <c r="T13" s="12"/>
      <c r="U13" s="13"/>
      <c r="V13" s="13"/>
      <c r="W13" s="14"/>
      <c r="X13" s="14"/>
      <c r="Y13" s="14"/>
      <c r="Z13" s="14"/>
      <c r="AB13" s="16"/>
      <c r="AC13" s="17"/>
      <c r="AD13" s="18"/>
      <c r="AE13" s="18"/>
      <c r="AF13" s="19"/>
      <c r="AG13" s="20"/>
      <c r="AH13" s="18"/>
      <c r="AI13" s="18"/>
      <c r="AK13" s="16"/>
      <c r="AL13" s="21"/>
      <c r="AM13" s="22"/>
      <c r="AN13" s="22"/>
      <c r="AO13" s="23"/>
      <c r="AP13" s="21"/>
      <c r="AQ13" s="22"/>
      <c r="AR13" s="22"/>
    </row>
    <row r="14" spans="1:44">
      <c r="A14" t="str">
        <f>'[10]Cumulative Stats'!A75</f>
        <v>Pinder</v>
      </c>
      <c r="B14" s="8" t="s">
        <v>130</v>
      </c>
      <c r="C14">
        <f>'[10]Cumulative Stats'!C75</f>
        <v>146</v>
      </c>
      <c r="D14">
        <f>'[10]Cumulative Stats'!D75</f>
        <v>680</v>
      </c>
      <c r="E14">
        <f>'[10]Cumulative Stats'!E75</f>
        <v>4.6575342465753424</v>
      </c>
      <c r="F14">
        <f>'[10]Cumulative Stats'!F75</f>
        <v>48</v>
      </c>
      <c r="G14">
        <f>'[10]Cumulative Stats'!G75</f>
        <v>4</v>
      </c>
      <c r="J14" t="str">
        <f>'[1]Cumulative Stats'!A94</f>
        <v>Flatley</v>
      </c>
      <c r="K14" s="8" t="s">
        <v>121</v>
      </c>
      <c r="L14">
        <f>'[1]Cumulative Stats'!C94</f>
        <v>48</v>
      </c>
      <c r="M14">
        <f>'[1]Cumulative Stats'!D94</f>
        <v>527</v>
      </c>
      <c r="N14" s="6">
        <f>'[1]Cumulative Stats'!E94</f>
        <v>10.979166666666666</v>
      </c>
      <c r="O14">
        <f>'[1]Cumulative Stats'!F94</f>
        <v>38</v>
      </c>
      <c r="P14">
        <f>'[1]Cumulative Stats'!G94</f>
        <v>5</v>
      </c>
      <c r="S14" s="11"/>
      <c r="T14" s="12"/>
      <c r="U14" s="13"/>
      <c r="V14" s="13"/>
      <c r="W14" s="14"/>
      <c r="X14" s="14"/>
      <c r="Y14" s="14"/>
      <c r="Z14" s="14"/>
      <c r="AB14" s="16"/>
      <c r="AC14" s="17"/>
      <c r="AD14" s="18"/>
      <c r="AE14" s="18"/>
      <c r="AF14" s="19"/>
      <c r="AG14" s="20"/>
      <c r="AH14" s="18"/>
      <c r="AI14" s="18"/>
      <c r="AK14" s="16"/>
      <c r="AL14" s="21"/>
      <c r="AM14" s="22"/>
      <c r="AN14" s="22"/>
      <c r="AO14" s="23"/>
      <c r="AP14" s="21"/>
      <c r="AQ14" s="22"/>
      <c r="AR14" s="22"/>
    </row>
    <row r="15" spans="1:44">
      <c r="A15" t="str">
        <f>'[13]Cumulative Stats'!A76</f>
        <v>Harraway</v>
      </c>
      <c r="B15" s="8" t="s">
        <v>133</v>
      </c>
      <c r="C15">
        <f>'[13]Cumulative Stats'!C76</f>
        <v>140</v>
      </c>
      <c r="D15">
        <f>'[13]Cumulative Stats'!D76</f>
        <v>675</v>
      </c>
      <c r="E15">
        <f>'[13]Cumulative Stats'!E76</f>
        <v>4.8214285714285712</v>
      </c>
      <c r="F15">
        <f>'[13]Cumulative Stats'!F76</f>
        <v>57</v>
      </c>
      <c r="G15">
        <f>'[13]Cumulative Stats'!G76</f>
        <v>6</v>
      </c>
      <c r="J15" t="str">
        <f>'[1]Cumulative Stats'!A95</f>
        <v>Mitchell</v>
      </c>
      <c r="K15" s="8" t="s">
        <v>121</v>
      </c>
      <c r="L15">
        <f>'[1]Cumulative Stats'!C95</f>
        <v>47</v>
      </c>
      <c r="M15">
        <f>'[1]Cumulative Stats'!D95</f>
        <v>655</v>
      </c>
      <c r="N15" s="6">
        <f>'[1]Cumulative Stats'!E95</f>
        <v>13.936170212765957</v>
      </c>
      <c r="O15">
        <f>'[1]Cumulative Stats'!F95</f>
        <v>48</v>
      </c>
      <c r="P15">
        <f>'[1]Cumulative Stats'!G95</f>
        <v>3</v>
      </c>
      <c r="S15" s="11"/>
      <c r="T15" s="12"/>
      <c r="U15" s="13"/>
      <c r="V15" s="13"/>
      <c r="W15" s="14"/>
      <c r="X15" s="14"/>
      <c r="Y15" s="14"/>
      <c r="Z15" s="14"/>
      <c r="AB15" s="16"/>
      <c r="AC15" s="17"/>
      <c r="AD15" s="18"/>
      <c r="AE15" s="18"/>
      <c r="AF15" s="19"/>
      <c r="AG15" s="20"/>
      <c r="AH15" s="18"/>
      <c r="AI15" s="18"/>
      <c r="AK15" s="16"/>
      <c r="AL15" s="21"/>
      <c r="AM15" s="22"/>
      <c r="AN15" s="22"/>
      <c r="AO15" s="23"/>
      <c r="AP15" s="21"/>
      <c r="AQ15" s="22"/>
      <c r="AR15" s="22"/>
    </row>
    <row r="16" spans="1:44">
      <c r="A16" t="str">
        <f>'[1]Cumulative Stats'!A76</f>
        <v>Wages</v>
      </c>
      <c r="B16" s="8" t="s">
        <v>121</v>
      </c>
      <c r="C16">
        <f>'[1]Cumulative Stats'!C76</f>
        <v>123</v>
      </c>
      <c r="D16">
        <f>'[1]Cumulative Stats'!D76</f>
        <v>567</v>
      </c>
      <c r="E16">
        <f>'[1]Cumulative Stats'!E76</f>
        <v>4.6097560975609753</v>
      </c>
      <c r="F16">
        <f>'[1]Cumulative Stats'!F76</f>
        <v>42</v>
      </c>
      <c r="G16">
        <f>'[1]Cumulative Stats'!G76</f>
        <v>3</v>
      </c>
      <c r="J16" t="str">
        <f>'[12]Cumulative Stats'!A94</f>
        <v>Smith</v>
      </c>
      <c r="K16" s="8" t="s">
        <v>131</v>
      </c>
      <c r="L16">
        <f>'[12]Cumulative Stats'!C94</f>
        <v>46</v>
      </c>
      <c r="M16">
        <f>'[12]Cumulative Stats'!D94</f>
        <v>981</v>
      </c>
      <c r="N16">
        <f>'[12]Cumulative Stats'!E94</f>
        <v>21.326086956521738</v>
      </c>
      <c r="O16">
        <f>'[12]Cumulative Stats'!F94</f>
        <v>84</v>
      </c>
      <c r="P16">
        <f>'[12]Cumulative Stats'!G94</f>
        <v>5</v>
      </c>
      <c r="S16" s="11"/>
      <c r="T16" s="12"/>
      <c r="U16" s="13"/>
      <c r="V16" s="13"/>
      <c r="W16" s="14"/>
      <c r="X16" s="14"/>
      <c r="Y16" s="14"/>
      <c r="Z16" s="14"/>
      <c r="AB16" s="16"/>
      <c r="AC16" s="17"/>
      <c r="AD16" s="18"/>
      <c r="AE16" s="18"/>
      <c r="AF16" s="19"/>
      <c r="AG16" s="20"/>
      <c r="AH16" s="18"/>
      <c r="AI16" s="18"/>
      <c r="AK16" s="16"/>
      <c r="AL16" s="21"/>
      <c r="AM16" s="22"/>
      <c r="AN16" s="22"/>
      <c r="AO16" s="23"/>
      <c r="AP16" s="21"/>
      <c r="AQ16" s="22"/>
      <c r="AR16" s="22"/>
    </row>
    <row r="17" spans="1:44">
      <c r="A17" t="str">
        <f>'[12]Cumulative Stats'!A76</f>
        <v>Roland</v>
      </c>
      <c r="B17" s="8" t="s">
        <v>131</v>
      </c>
      <c r="C17">
        <f>'[12]Cumulative Stats'!C76</f>
        <v>93</v>
      </c>
      <c r="D17">
        <f>'[12]Cumulative Stats'!D76</f>
        <v>562</v>
      </c>
      <c r="E17">
        <f>'[12]Cumulative Stats'!E76</f>
        <v>6.043010752688172</v>
      </c>
      <c r="F17">
        <f>'[12]Cumulative Stats'!F76</f>
        <v>22</v>
      </c>
      <c r="G17">
        <f>'[12]Cumulative Stats'!G76</f>
        <v>3</v>
      </c>
      <c r="J17" t="str">
        <f>'[9]Cumulative Stats'!A96</f>
        <v>Tucker</v>
      </c>
      <c r="K17" s="8" t="s">
        <v>129</v>
      </c>
      <c r="L17">
        <f>'[9]Cumulative Stats'!C96</f>
        <v>45</v>
      </c>
      <c r="M17">
        <f>'[9]Cumulative Stats'!D96</f>
        <v>736</v>
      </c>
      <c r="N17" s="6">
        <f>'[9]Cumulative Stats'!E96</f>
        <v>16.355555555555554</v>
      </c>
      <c r="O17">
        <f>'[9]Cumulative Stats'!F96</f>
        <v>41</v>
      </c>
      <c r="P17">
        <f>'[9]Cumulative Stats'!G96</f>
        <v>2</v>
      </c>
      <c r="S17" s="11"/>
      <c r="T17" s="12"/>
      <c r="U17" s="13"/>
      <c r="V17" s="13"/>
      <c r="W17" s="14"/>
      <c r="X17" s="14"/>
      <c r="Y17" s="14"/>
      <c r="Z17" s="14"/>
      <c r="AB17" s="16"/>
      <c r="AC17" s="17"/>
      <c r="AD17" s="18"/>
      <c r="AE17" s="18"/>
      <c r="AF17" s="19"/>
      <c r="AG17" s="20"/>
      <c r="AH17" s="18"/>
      <c r="AI17" s="18"/>
      <c r="AK17" s="16"/>
      <c r="AL17" s="21"/>
      <c r="AM17" s="22"/>
      <c r="AN17" s="22"/>
      <c r="AO17" s="23"/>
      <c r="AP17" s="21"/>
      <c r="AQ17" s="22"/>
      <c r="AR17" s="22"/>
    </row>
    <row r="18" spans="1:44">
      <c r="A18" t="str">
        <f>'[11]Cumulative Stats'!A76</f>
        <v>Cunningham</v>
      </c>
      <c r="B18" s="8" t="s">
        <v>132</v>
      </c>
      <c r="C18">
        <f>'[11]Cumulative Stats'!C76</f>
        <v>120</v>
      </c>
      <c r="D18">
        <f>'[11]Cumulative Stats'!D76</f>
        <v>555</v>
      </c>
      <c r="E18">
        <f>'[11]Cumulative Stats'!E76</f>
        <v>4.625</v>
      </c>
      <c r="F18">
        <f>'[11]Cumulative Stats'!F76</f>
        <v>25</v>
      </c>
      <c r="G18">
        <f>'[11]Cumulative Stats'!G76</f>
        <v>4</v>
      </c>
      <c r="J18" t="str">
        <f>'[10]Cumulative Stats'!A95</f>
        <v>Bouggess</v>
      </c>
      <c r="K18" s="8" t="s">
        <v>130</v>
      </c>
      <c r="L18">
        <f>'[10]Cumulative Stats'!C95</f>
        <v>44</v>
      </c>
      <c r="M18">
        <f>'[10]Cumulative Stats'!D95</f>
        <v>310</v>
      </c>
      <c r="N18">
        <f>'[10]Cumulative Stats'!E95</f>
        <v>7.0454545454545459</v>
      </c>
      <c r="O18">
        <f>'[10]Cumulative Stats'!F95</f>
        <v>34</v>
      </c>
      <c r="P18">
        <f>'[10]Cumulative Stats'!G95</f>
        <v>2</v>
      </c>
      <c r="S18" s="11"/>
      <c r="T18" s="12"/>
      <c r="U18" s="13"/>
      <c r="V18" s="13"/>
      <c r="W18" s="14"/>
      <c r="X18" s="14"/>
      <c r="Y18" s="14"/>
      <c r="Z18" s="14"/>
      <c r="AB18" s="16"/>
      <c r="AC18" s="17"/>
      <c r="AD18" s="18"/>
      <c r="AE18" s="18"/>
      <c r="AF18" s="19"/>
      <c r="AG18" s="20"/>
      <c r="AH18" s="18"/>
      <c r="AI18" s="18"/>
      <c r="AK18" s="16"/>
      <c r="AL18" s="21"/>
      <c r="AM18" s="22"/>
      <c r="AN18" s="22"/>
      <c r="AO18" s="23"/>
      <c r="AP18" s="21"/>
      <c r="AQ18" s="22"/>
      <c r="AR18" s="22"/>
    </row>
    <row r="19" spans="1:44">
      <c r="A19" t="str">
        <f>'[6]Cumulative Stats'!A76</f>
        <v>Ellison</v>
      </c>
      <c r="B19" s="8" t="s">
        <v>126</v>
      </c>
      <c r="C19">
        <f>'[6]Cumulative Stats'!C76</f>
        <v>103</v>
      </c>
      <c r="D19">
        <f>'[6]Cumulative Stats'!D76</f>
        <v>497</v>
      </c>
      <c r="E19">
        <f>'[6]Cumulative Stats'!E76</f>
        <v>4.825242718446602</v>
      </c>
      <c r="F19">
        <f>'[6]Cumulative Stats'!F76</f>
        <v>25</v>
      </c>
      <c r="G19">
        <f>'[6]Cumulative Stats'!G76</f>
        <v>6</v>
      </c>
      <c r="J19" t="str">
        <f>'[9]Cumulative Stats'!A97</f>
        <v>Frederickson</v>
      </c>
      <c r="K19" s="8" t="s">
        <v>129</v>
      </c>
      <c r="L19">
        <f>'[9]Cumulative Stats'!C97</f>
        <v>44</v>
      </c>
      <c r="M19">
        <f>'[9]Cumulative Stats'!D97</f>
        <v>552</v>
      </c>
      <c r="N19" s="6">
        <f>'[9]Cumulative Stats'!E97</f>
        <v>12.545454545454545</v>
      </c>
      <c r="O19">
        <f>'[9]Cumulative Stats'!F97</f>
        <v>57</v>
      </c>
      <c r="P19">
        <f>'[9]Cumulative Stats'!G97</f>
        <v>6</v>
      </c>
      <c r="S19" s="11"/>
      <c r="T19" s="12"/>
      <c r="U19" s="13"/>
      <c r="V19" s="13"/>
      <c r="W19" s="14"/>
      <c r="X19" s="14"/>
      <c r="Y19" s="14"/>
      <c r="Z19" s="14"/>
      <c r="AB19" s="16"/>
      <c r="AC19" s="17"/>
      <c r="AD19" s="18"/>
      <c r="AE19" s="18"/>
      <c r="AF19" s="19"/>
      <c r="AG19" s="20"/>
      <c r="AH19" s="18"/>
      <c r="AI19" s="18"/>
      <c r="AK19" s="16"/>
      <c r="AL19" s="21"/>
      <c r="AM19" s="22"/>
      <c r="AN19" s="22"/>
      <c r="AO19" s="23"/>
      <c r="AP19" s="21"/>
      <c r="AQ19" s="22"/>
      <c r="AR19" s="22"/>
    </row>
    <row r="20" spans="1:44">
      <c r="A20" t="str">
        <f>'[7]Cumulative Stats'!A76</f>
        <v>Jones</v>
      </c>
      <c r="B20" s="8" t="s">
        <v>127</v>
      </c>
      <c r="C20">
        <f>'[7]Cumulative Stats'!C76</f>
        <v>118</v>
      </c>
      <c r="D20">
        <f>'[7]Cumulative Stats'!D76</f>
        <v>481</v>
      </c>
      <c r="E20">
        <f>'[7]Cumulative Stats'!E76</f>
        <v>4.0762711864406782</v>
      </c>
      <c r="F20">
        <f>'[7]Cumulative Stats'!F76</f>
        <v>28</v>
      </c>
      <c r="G20">
        <f>'[7]Cumulative Stats'!G76</f>
        <v>2</v>
      </c>
      <c r="J20" t="str">
        <f>'[11]Cumulative Stats'!A95</f>
        <v>Cunningham</v>
      </c>
      <c r="K20" s="8" t="s">
        <v>132</v>
      </c>
      <c r="L20">
        <f>'[11]Cumulative Stats'!C95</f>
        <v>43</v>
      </c>
      <c r="M20">
        <f>'[11]Cumulative Stats'!D95</f>
        <v>230</v>
      </c>
      <c r="N20" s="6">
        <f>'[11]Cumulative Stats'!E95</f>
        <v>5.3488372093023253</v>
      </c>
      <c r="O20">
        <f>'[11]Cumulative Stats'!F95</f>
        <v>18</v>
      </c>
      <c r="P20">
        <f>'[11]Cumulative Stats'!G95</f>
        <v>1</v>
      </c>
      <c r="S20" s="11"/>
      <c r="T20" s="12"/>
      <c r="U20" s="13"/>
      <c r="V20" s="13"/>
      <c r="W20" s="14"/>
      <c r="X20" s="14"/>
      <c r="Y20" s="14"/>
      <c r="Z20" s="14"/>
      <c r="AB20" s="16"/>
      <c r="AC20" s="17"/>
      <c r="AD20" s="18"/>
      <c r="AE20" s="18"/>
      <c r="AF20" s="19"/>
      <c r="AG20" s="20"/>
      <c r="AH20" s="18"/>
      <c r="AI20" s="18"/>
      <c r="AK20" s="16"/>
      <c r="AL20" s="21"/>
      <c r="AM20" s="22"/>
      <c r="AN20" s="22"/>
      <c r="AO20" s="23"/>
      <c r="AP20" s="21"/>
      <c r="AQ20" s="22"/>
      <c r="AR20" s="22"/>
    </row>
    <row r="21" spans="1:44">
      <c r="A21" t="str">
        <f>'[12]Cumulative Stats'!A77</f>
        <v>Edwards</v>
      </c>
      <c r="B21" s="8" t="s">
        <v>131</v>
      </c>
      <c r="C21">
        <f>'[12]Cumulative Stats'!C77</f>
        <v>68</v>
      </c>
      <c r="D21">
        <f>'[12]Cumulative Stats'!D77</f>
        <v>479</v>
      </c>
      <c r="E21">
        <f>'[12]Cumulative Stats'!E77</f>
        <v>7.0441176470588234</v>
      </c>
      <c r="F21">
        <f>'[12]Cumulative Stats'!F77</f>
        <v>24</v>
      </c>
      <c r="G21">
        <f>'[12]Cumulative Stats'!G77</f>
        <v>5</v>
      </c>
      <c r="J21" t="str">
        <f>'[5]Cumulative Stats'!A95</f>
        <v>Anderson</v>
      </c>
      <c r="K21" s="8" t="s">
        <v>125</v>
      </c>
      <c r="L21">
        <f>'[5]Cumulative Stats'!C95</f>
        <v>43</v>
      </c>
      <c r="M21">
        <f>'[5]Cumulative Stats'!D95</f>
        <v>534</v>
      </c>
      <c r="N21" s="6">
        <f>'[5]Cumulative Stats'!E95</f>
        <v>12.418604651162791</v>
      </c>
      <c r="O21">
        <f>'[5]Cumulative Stats'!F95</f>
        <v>29</v>
      </c>
      <c r="P21">
        <f>'[5]Cumulative Stats'!G95</f>
        <v>1</v>
      </c>
      <c r="S21" s="11"/>
      <c r="T21" s="12"/>
      <c r="U21" s="13"/>
      <c r="V21" s="13"/>
      <c r="W21" s="14"/>
      <c r="X21" s="14"/>
      <c r="Y21" s="14"/>
      <c r="Z21" s="14"/>
      <c r="AB21" s="16"/>
      <c r="AC21" s="17"/>
      <c r="AD21" s="18"/>
      <c r="AE21" s="18"/>
      <c r="AF21" s="19"/>
      <c r="AG21" s="20"/>
      <c r="AH21" s="18"/>
      <c r="AI21" s="18"/>
      <c r="AK21" s="16"/>
      <c r="AL21" s="21"/>
      <c r="AM21" s="22"/>
      <c r="AN21" s="22"/>
      <c r="AO21" s="23"/>
      <c r="AP21" s="21"/>
      <c r="AQ21" s="22"/>
      <c r="AR21" s="22"/>
    </row>
    <row r="22" spans="1:44">
      <c r="A22" t="str">
        <f>'[3]Cumulative Stats'!A77</f>
        <v>Garrison</v>
      </c>
      <c r="B22" s="8" t="s">
        <v>123</v>
      </c>
      <c r="C22">
        <f>'[3]Cumulative Stats'!C77</f>
        <v>107</v>
      </c>
      <c r="D22">
        <f>'[3]Cumulative Stats'!D77</f>
        <v>461</v>
      </c>
      <c r="E22">
        <f>'[3]Cumulative Stats'!E77</f>
        <v>4.3084112149532707</v>
      </c>
      <c r="F22">
        <f>'[3]Cumulative Stats'!F77</f>
        <v>14</v>
      </c>
      <c r="G22">
        <f>'[3]Cumulative Stats'!G77</f>
        <v>9</v>
      </c>
      <c r="J22" t="str">
        <f>'[13]Cumulative Stats'!A96</f>
        <v>Brown</v>
      </c>
      <c r="K22" s="8" t="s">
        <v>133</v>
      </c>
      <c r="L22">
        <f>'[13]Cumulative Stats'!C96</f>
        <v>40</v>
      </c>
      <c r="M22">
        <f>'[13]Cumulative Stats'!D96</f>
        <v>350</v>
      </c>
      <c r="N22">
        <f>'[13]Cumulative Stats'!E96</f>
        <v>8.75</v>
      </c>
      <c r="O22">
        <f>'[13]Cumulative Stats'!F96</f>
        <v>41</v>
      </c>
      <c r="P22">
        <f>'[13]Cumulative Stats'!G96</f>
        <v>3</v>
      </c>
      <c r="S22" s="11"/>
      <c r="T22" s="12"/>
      <c r="U22" s="13"/>
      <c r="V22" s="13"/>
      <c r="W22" s="14"/>
      <c r="X22" s="14"/>
      <c r="Y22" s="14"/>
      <c r="Z22" s="14"/>
      <c r="AB22" s="16"/>
      <c r="AC22" s="17"/>
      <c r="AD22" s="18"/>
      <c r="AE22" s="18"/>
      <c r="AF22" s="19"/>
      <c r="AG22" s="20"/>
      <c r="AH22" s="18"/>
      <c r="AI22" s="18"/>
      <c r="AK22" s="16"/>
      <c r="AL22" s="21"/>
      <c r="AM22" s="22"/>
      <c r="AN22" s="22"/>
      <c r="AO22" s="23"/>
      <c r="AP22" s="21"/>
      <c r="AQ22" s="22"/>
      <c r="AR22" s="22"/>
    </row>
    <row r="23" spans="1:44">
      <c r="A23" t="str">
        <f>'[4]Cumulative Stats'!A77</f>
        <v>Landry</v>
      </c>
      <c r="B23" s="8" t="s">
        <v>124</v>
      </c>
      <c r="C23">
        <f>'[4]Cumulative Stats'!C77</f>
        <v>32</v>
      </c>
      <c r="D23">
        <f>'[4]Cumulative Stats'!D77</f>
        <v>412</v>
      </c>
      <c r="E23">
        <f>'[4]Cumulative Stats'!E77</f>
        <v>12.875</v>
      </c>
      <c r="F23">
        <f>'[4]Cumulative Stats'!F77</f>
        <v>80</v>
      </c>
      <c r="G23">
        <f>'[4]Cumulative Stats'!G77</f>
        <v>4</v>
      </c>
      <c r="J23" t="str">
        <f>'[7]Cumulative Stats'!A94</f>
        <v>Washington</v>
      </c>
      <c r="K23" s="8" t="s">
        <v>127</v>
      </c>
      <c r="L23">
        <f>'[7]Cumulative Stats'!C94</f>
        <v>39</v>
      </c>
      <c r="M23">
        <f>'[7]Cumulative Stats'!D94</f>
        <v>684</v>
      </c>
      <c r="N23">
        <f>'[7]Cumulative Stats'!E94</f>
        <v>17.53846153846154</v>
      </c>
      <c r="O23">
        <f>'[7]Cumulative Stats'!F94</f>
        <v>49</v>
      </c>
      <c r="P23">
        <f>'[7]Cumulative Stats'!G94</f>
        <v>4</v>
      </c>
      <c r="S23" s="11"/>
      <c r="T23" s="12"/>
      <c r="U23" s="13"/>
      <c r="V23" s="13"/>
      <c r="W23" s="14"/>
      <c r="X23" s="14"/>
      <c r="Y23" s="14"/>
      <c r="Z23" s="14"/>
      <c r="AB23" s="16"/>
      <c r="AC23" s="17"/>
      <c r="AD23" s="18"/>
      <c r="AE23" s="18"/>
      <c r="AF23" s="19"/>
      <c r="AG23" s="20"/>
      <c r="AH23" s="18"/>
      <c r="AI23" s="18"/>
      <c r="AK23" s="16"/>
      <c r="AL23" s="21"/>
      <c r="AM23" s="22"/>
      <c r="AN23" s="22"/>
      <c r="AO23" s="23"/>
      <c r="AP23" s="21"/>
      <c r="AQ23" s="22"/>
      <c r="AR23" s="22"/>
    </row>
    <row r="24" spans="1:44">
      <c r="A24" t="str">
        <f>'[6]Cumulative Stats'!A77</f>
        <v>Smith</v>
      </c>
      <c r="B24" s="8" t="s">
        <v>126</v>
      </c>
      <c r="C24">
        <f>'[6]Cumulative Stats'!C77</f>
        <v>68</v>
      </c>
      <c r="D24">
        <f>'[6]Cumulative Stats'!D77</f>
        <v>373</v>
      </c>
      <c r="E24">
        <f>'[6]Cumulative Stats'!E77</f>
        <v>5.4852941176470589</v>
      </c>
      <c r="F24">
        <f>'[6]Cumulative Stats'!F77</f>
        <v>22</v>
      </c>
      <c r="G24">
        <f>'[6]Cumulative Stats'!G77</f>
        <v>3</v>
      </c>
      <c r="J24" t="str">
        <f>'[6]Cumulative Stats'!A96</f>
        <v>Truax</v>
      </c>
      <c r="K24" s="8" t="s">
        <v>126</v>
      </c>
      <c r="L24">
        <f>'[6]Cumulative Stats'!C96</f>
        <v>39</v>
      </c>
      <c r="M24">
        <f>'[6]Cumulative Stats'!D96</f>
        <v>464</v>
      </c>
      <c r="N24">
        <f>'[6]Cumulative Stats'!E96</f>
        <v>11.897435897435898</v>
      </c>
      <c r="O24">
        <f>'[6]Cumulative Stats'!F96</f>
        <v>33</v>
      </c>
      <c r="P24">
        <f>'[6]Cumulative Stats'!G96</f>
        <v>3</v>
      </c>
      <c r="S24" s="11"/>
      <c r="T24" s="12"/>
      <c r="U24" s="13"/>
      <c r="V24" s="13"/>
      <c r="W24" s="14"/>
      <c r="X24" s="14"/>
      <c r="Y24" s="14"/>
      <c r="Z24" s="14"/>
      <c r="AB24" s="16"/>
      <c r="AC24" s="17"/>
      <c r="AD24" s="18"/>
      <c r="AE24" s="18"/>
      <c r="AF24" s="19"/>
      <c r="AG24" s="20"/>
      <c r="AH24" s="18"/>
      <c r="AI24" s="18"/>
      <c r="AK24" s="16"/>
      <c r="AL24" s="21"/>
      <c r="AM24" s="22"/>
      <c r="AN24" s="22"/>
      <c r="AO24" s="23"/>
      <c r="AP24" s="21"/>
      <c r="AQ24" s="22"/>
      <c r="AR24" s="22"/>
    </row>
    <row r="25" spans="1:44">
      <c r="A25" t="str">
        <f>'[9]Cumulative Stats'!A76</f>
        <v>Frederickson</v>
      </c>
      <c r="B25" s="8" t="s">
        <v>129</v>
      </c>
      <c r="C25">
        <f>'[9]Cumulative Stats'!C76</f>
        <v>113</v>
      </c>
      <c r="D25">
        <f>'[9]Cumulative Stats'!D76</f>
        <v>370</v>
      </c>
      <c r="E25">
        <f>'[9]Cumulative Stats'!E76</f>
        <v>3.2743362831858409</v>
      </c>
      <c r="F25">
        <f>'[9]Cumulative Stats'!F76</f>
        <v>14</v>
      </c>
      <c r="G25">
        <f>'[9]Cumulative Stats'!G76</f>
        <v>6</v>
      </c>
      <c r="J25" t="str">
        <f>'[10]Cumulative Stats'!A96</f>
        <v>Jackson</v>
      </c>
      <c r="K25" s="8" t="s">
        <v>130</v>
      </c>
      <c r="L25">
        <f>'[10]Cumulative Stats'!C96</f>
        <v>38</v>
      </c>
      <c r="M25">
        <f>'[10]Cumulative Stats'!D96</f>
        <v>713</v>
      </c>
      <c r="N25">
        <f>'[10]Cumulative Stats'!E96</f>
        <v>18.763157894736842</v>
      </c>
      <c r="O25">
        <f>'[10]Cumulative Stats'!F96</f>
        <v>80</v>
      </c>
      <c r="P25">
        <f>'[10]Cumulative Stats'!G96</f>
        <v>3</v>
      </c>
      <c r="S25" s="11"/>
      <c r="T25" s="12"/>
      <c r="U25" s="13"/>
      <c r="V25" s="13"/>
      <c r="W25" s="14"/>
      <c r="X25" s="14"/>
      <c r="Y25" s="14"/>
      <c r="Z25" s="14"/>
      <c r="AB25" s="16"/>
      <c r="AC25" s="17"/>
      <c r="AD25" s="18"/>
      <c r="AE25" s="18"/>
      <c r="AF25" s="19"/>
      <c r="AG25" s="20"/>
      <c r="AH25" s="18"/>
      <c r="AI25" s="18"/>
      <c r="AK25" s="16"/>
      <c r="AL25" s="21"/>
      <c r="AM25" s="22"/>
      <c r="AN25" s="22"/>
      <c r="AO25" s="23"/>
      <c r="AP25" s="21"/>
      <c r="AQ25" s="22"/>
      <c r="AR25" s="22"/>
    </row>
    <row r="26" spans="1:44">
      <c r="A26" t="str">
        <f>'[2]Cumulative Stats'!A75</f>
        <v>Montgomery</v>
      </c>
      <c r="B26" s="8" t="s">
        <v>122</v>
      </c>
      <c r="C26">
        <f>'[2]Cumulative Stats'!C75</f>
        <v>62</v>
      </c>
      <c r="D26">
        <f>'[2]Cumulative Stats'!D75</f>
        <v>314</v>
      </c>
      <c r="E26">
        <f>'[2]Cumulative Stats'!E75</f>
        <v>5.064516129032258</v>
      </c>
      <c r="F26">
        <f>'[2]Cumulative Stats'!F75</f>
        <v>48</v>
      </c>
      <c r="G26">
        <f>'[2]Cumulative Stats'!G75</f>
        <v>3</v>
      </c>
      <c r="J26" t="str">
        <f>'[12]Cumulative Stats'!A95</f>
        <v>Gilliam</v>
      </c>
      <c r="K26" s="8" t="s">
        <v>131</v>
      </c>
      <c r="L26">
        <f>'[12]Cumulative Stats'!C95</f>
        <v>37</v>
      </c>
      <c r="M26">
        <f>'[12]Cumulative Stats'!D95</f>
        <v>722</v>
      </c>
      <c r="N26" s="6">
        <f>'[12]Cumulative Stats'!E95</f>
        <v>19.513513513513512</v>
      </c>
      <c r="O26">
        <f>'[12]Cumulative Stats'!F95</f>
        <v>83</v>
      </c>
      <c r="P26">
        <f>'[12]Cumulative Stats'!G95</f>
        <v>1</v>
      </c>
      <c r="S26" s="11"/>
      <c r="T26" s="12"/>
      <c r="U26" s="13"/>
      <c r="V26" s="13"/>
      <c r="W26" s="14"/>
      <c r="X26" s="14"/>
      <c r="Y26" s="14"/>
      <c r="Z26" s="14"/>
      <c r="AB26" s="16"/>
      <c r="AC26" s="17"/>
      <c r="AD26" s="18"/>
      <c r="AE26" s="18"/>
      <c r="AF26" s="19"/>
      <c r="AG26" s="20"/>
      <c r="AH26" s="18"/>
      <c r="AI26" s="18"/>
      <c r="AK26" s="16"/>
      <c r="AL26" s="21"/>
      <c r="AM26" s="22"/>
      <c r="AN26" s="22"/>
      <c r="AO26" s="23"/>
      <c r="AP26" s="21"/>
      <c r="AQ26" s="22"/>
      <c r="AR26" s="22"/>
    </row>
    <row r="27" spans="1:44">
      <c r="A27" t="str">
        <f>'[2]Cumulative Stats'!A76</f>
        <v>Shy</v>
      </c>
      <c r="B27" s="8" t="s">
        <v>122</v>
      </c>
      <c r="C27">
        <f>'[2]Cumulative Stats'!C76</f>
        <v>78</v>
      </c>
      <c r="D27">
        <f>'[2]Cumulative Stats'!D76</f>
        <v>310</v>
      </c>
      <c r="E27">
        <f>'[2]Cumulative Stats'!E76</f>
        <v>3.9743589743589745</v>
      </c>
      <c r="F27">
        <f>'[2]Cumulative Stats'!F76</f>
        <v>44</v>
      </c>
      <c r="G27">
        <f>'[2]Cumulative Stats'!G76</f>
        <v>1</v>
      </c>
      <c r="J27" t="str">
        <f>'[3]Cumulative Stats'!A94</f>
        <v>Rentzel</v>
      </c>
      <c r="K27" s="8" t="s">
        <v>123</v>
      </c>
      <c r="L27">
        <f>'[3]Cumulative Stats'!C94</f>
        <v>36</v>
      </c>
      <c r="M27">
        <f>'[3]Cumulative Stats'!D94</f>
        <v>592</v>
      </c>
      <c r="N27" s="6">
        <f>'[3]Cumulative Stats'!E94</f>
        <v>16.444444444444443</v>
      </c>
      <c r="O27">
        <f>'[3]Cumulative Stats'!F94</f>
        <v>65</v>
      </c>
      <c r="P27">
        <f>'[3]Cumulative Stats'!G94</f>
        <v>7</v>
      </c>
      <c r="S27" s="11"/>
      <c r="T27" s="12"/>
      <c r="U27" s="13"/>
      <c r="V27" s="13"/>
      <c r="W27" s="14"/>
      <c r="X27" s="14"/>
      <c r="Y27" s="14"/>
      <c r="Z27" s="14"/>
      <c r="AB27" s="16"/>
      <c r="AC27" s="17"/>
      <c r="AD27" s="18"/>
      <c r="AE27" s="18"/>
      <c r="AF27" s="19"/>
      <c r="AG27" s="20"/>
      <c r="AH27" s="18"/>
      <c r="AI27" s="18"/>
      <c r="AK27" s="16"/>
      <c r="AL27" s="21"/>
      <c r="AM27" s="22"/>
      <c r="AN27" s="22"/>
      <c r="AO27" s="23"/>
      <c r="AP27" s="21"/>
      <c r="AQ27" s="22"/>
      <c r="AR27" s="22"/>
    </row>
    <row r="28" spans="1:44">
      <c r="A28" t="str">
        <f>'[7]Cumulative Stats'!A77</f>
        <v>Brown</v>
      </c>
      <c r="B28" s="8" t="s">
        <v>127</v>
      </c>
      <c r="C28">
        <f>'[7]Cumulative Stats'!C77</f>
        <v>94</v>
      </c>
      <c r="D28">
        <f>'[7]Cumulative Stats'!D77</f>
        <v>305</v>
      </c>
      <c r="E28">
        <f>'[7]Cumulative Stats'!E77</f>
        <v>3.2446808510638299</v>
      </c>
      <c r="F28">
        <f>'[7]Cumulative Stats'!F77</f>
        <v>17</v>
      </c>
      <c r="G28">
        <f>'[7]Cumulative Stats'!G77</f>
        <v>3</v>
      </c>
      <c r="J28" t="str">
        <f>'[4]Cumulative Stats'!A95</f>
        <v>Walton, L</v>
      </c>
      <c r="K28" s="8" t="s">
        <v>124</v>
      </c>
      <c r="L28">
        <f>'[4]Cumulative Stats'!C95</f>
        <v>34</v>
      </c>
      <c r="M28">
        <f>'[4]Cumulative Stats'!D95</f>
        <v>447</v>
      </c>
      <c r="N28">
        <f>'[4]Cumulative Stats'!E95</f>
        <v>13.147058823529411</v>
      </c>
      <c r="O28">
        <f>'[4]Cumulative Stats'!F95</f>
        <v>61</v>
      </c>
      <c r="P28">
        <f>'[4]Cumulative Stats'!G95</f>
        <v>4</v>
      </c>
      <c r="S28" s="11"/>
      <c r="T28" s="12"/>
      <c r="U28" s="13"/>
      <c r="V28" s="13"/>
      <c r="W28" s="14"/>
      <c r="X28" s="14"/>
      <c r="Y28" s="14"/>
      <c r="Z28" s="14"/>
      <c r="AB28" s="16"/>
      <c r="AC28" s="17"/>
      <c r="AD28" s="18"/>
      <c r="AE28" s="18"/>
      <c r="AF28" s="19"/>
      <c r="AG28" s="20"/>
      <c r="AH28" s="18"/>
      <c r="AI28" s="18"/>
      <c r="AK28" s="16"/>
      <c r="AL28" s="21"/>
      <c r="AM28" s="22"/>
      <c r="AN28" s="22"/>
      <c r="AO28" s="23"/>
      <c r="AP28" s="21"/>
      <c r="AQ28" s="22"/>
      <c r="AR28" s="22"/>
    </row>
    <row r="29" spans="1:44">
      <c r="A29" t="str">
        <f>'[5]Cumulative Stats'!A76</f>
        <v>Williams, T</v>
      </c>
      <c r="B29" s="8" t="s">
        <v>125</v>
      </c>
      <c r="C29">
        <f>'[5]Cumulative Stats'!C76</f>
        <v>75</v>
      </c>
      <c r="D29">
        <f>'[5]Cumulative Stats'!D76</f>
        <v>291</v>
      </c>
      <c r="E29">
        <f>'[5]Cumulative Stats'!E76</f>
        <v>3.88</v>
      </c>
      <c r="F29">
        <f>'[5]Cumulative Stats'!F76</f>
        <v>43</v>
      </c>
      <c r="G29">
        <f>'[5]Cumulative Stats'!G76</f>
        <v>2</v>
      </c>
      <c r="J29" t="str">
        <f>'[3]Cumulative Stats'!A95</f>
        <v>Hayes</v>
      </c>
      <c r="K29" s="8" t="s">
        <v>123</v>
      </c>
      <c r="L29">
        <f>'[3]Cumulative Stats'!C95</f>
        <v>32</v>
      </c>
      <c r="M29">
        <f>'[3]Cumulative Stats'!D95</f>
        <v>818</v>
      </c>
      <c r="N29">
        <f>'[3]Cumulative Stats'!E95</f>
        <v>25.5625</v>
      </c>
      <c r="O29">
        <f>'[3]Cumulative Stats'!F95</f>
        <v>78</v>
      </c>
      <c r="P29">
        <f>'[3]Cumulative Stats'!G95</f>
        <v>4</v>
      </c>
      <c r="S29" s="11"/>
      <c r="T29" s="12"/>
      <c r="U29" s="13"/>
      <c r="V29" s="13"/>
      <c r="W29" s="14"/>
      <c r="X29" s="14"/>
      <c r="Y29" s="14"/>
      <c r="Z29" s="14"/>
      <c r="AB29" s="16"/>
      <c r="AC29" s="17"/>
      <c r="AD29" s="18"/>
      <c r="AE29" s="18"/>
      <c r="AF29" s="19"/>
      <c r="AG29" s="20"/>
      <c r="AH29" s="18"/>
      <c r="AI29" s="18"/>
      <c r="AK29" s="16"/>
      <c r="AL29" s="21"/>
      <c r="AM29" s="22"/>
      <c r="AN29" s="22"/>
      <c r="AO29" s="23"/>
      <c r="AP29" s="21"/>
      <c r="AQ29" s="22"/>
      <c r="AR29" s="22"/>
    </row>
    <row r="30" spans="1:44">
      <c r="A30" t="str">
        <f>'[10]Cumulative Stats'!A76</f>
        <v>Bouggess</v>
      </c>
      <c r="B30" s="8" t="s">
        <v>130</v>
      </c>
      <c r="C30">
        <f>'[10]Cumulative Stats'!C76</f>
        <v>140</v>
      </c>
      <c r="D30">
        <f>'[10]Cumulative Stats'!D76</f>
        <v>268</v>
      </c>
      <c r="E30">
        <f>'[10]Cumulative Stats'!E76</f>
        <v>1.9142857142857144</v>
      </c>
      <c r="F30">
        <f>'[10]Cumulative Stats'!F76</f>
        <v>21</v>
      </c>
      <c r="G30">
        <f>'[10]Cumulative Stats'!G76</f>
        <v>0</v>
      </c>
      <c r="J30" t="str">
        <f>'[12]Cumulative Stats'!A96</f>
        <v>Williams, D</v>
      </c>
      <c r="K30" s="8" t="s">
        <v>131</v>
      </c>
      <c r="L30">
        <f>'[12]Cumulative Stats'!C96</f>
        <v>31</v>
      </c>
      <c r="M30">
        <f>'[12]Cumulative Stats'!D96</f>
        <v>525</v>
      </c>
      <c r="N30" s="6">
        <f>'[12]Cumulative Stats'!E96</f>
        <v>16.93548387096774</v>
      </c>
      <c r="O30">
        <f>'[12]Cumulative Stats'!F96</f>
        <v>58</v>
      </c>
      <c r="P30">
        <f>'[12]Cumulative Stats'!G96</f>
        <v>6</v>
      </c>
      <c r="S30" s="11"/>
      <c r="T30" s="12"/>
      <c r="U30" s="13"/>
      <c r="V30" s="13"/>
      <c r="W30" s="14"/>
      <c r="X30" s="14"/>
      <c r="Y30" s="14"/>
      <c r="Z30" s="14"/>
      <c r="AB30" s="16"/>
      <c r="AC30" s="17"/>
      <c r="AD30" s="18"/>
      <c r="AE30" s="18"/>
      <c r="AF30" s="19"/>
      <c r="AG30" s="20"/>
      <c r="AH30" s="18"/>
      <c r="AI30" s="18"/>
      <c r="AK30" s="16"/>
      <c r="AL30" s="21"/>
      <c r="AM30" s="22"/>
      <c r="AN30" s="22"/>
      <c r="AO30" s="23"/>
      <c r="AP30" s="21"/>
      <c r="AQ30" s="22"/>
      <c r="AR30" s="22"/>
    </row>
    <row r="31" spans="1:44">
      <c r="A31" t="str">
        <f>'[8]Cumulative Stats'!A75</f>
        <v>Baker</v>
      </c>
      <c r="B31" s="8" t="s">
        <v>128</v>
      </c>
      <c r="C31">
        <f>'[8]Cumulative Stats'!C75</f>
        <v>81</v>
      </c>
      <c r="D31">
        <f>'[8]Cumulative Stats'!D75</f>
        <v>259</v>
      </c>
      <c r="E31">
        <f>'[8]Cumulative Stats'!E75</f>
        <v>3.1975308641975309</v>
      </c>
      <c r="F31">
        <f>'[8]Cumulative Stats'!F75</f>
        <v>19</v>
      </c>
      <c r="G31">
        <f>'[8]Cumulative Stats'!G75</f>
        <v>3</v>
      </c>
      <c r="J31" t="str">
        <f>'[11]Cumulative Stats'!A96</f>
        <v>Windsor</v>
      </c>
      <c r="K31" s="8" t="s">
        <v>132</v>
      </c>
      <c r="L31">
        <f>'[11]Cumulative Stats'!C96</f>
        <v>31</v>
      </c>
      <c r="M31">
        <f>'[11]Cumulative Stats'!D96</f>
        <v>398</v>
      </c>
      <c r="N31">
        <f>'[11]Cumulative Stats'!E96</f>
        <v>12.838709677419354</v>
      </c>
      <c r="O31">
        <f>'[11]Cumulative Stats'!F96</f>
        <v>38</v>
      </c>
      <c r="P31">
        <f>'[11]Cumulative Stats'!G96</f>
        <v>2</v>
      </c>
      <c r="S31" s="11"/>
      <c r="T31" s="12"/>
      <c r="U31" s="13"/>
      <c r="V31" s="13"/>
      <c r="W31" s="14"/>
      <c r="X31" s="14"/>
      <c r="Y31" s="14"/>
      <c r="Z31" s="14"/>
      <c r="AB31" s="16"/>
      <c r="AC31" s="17"/>
      <c r="AD31" s="18"/>
      <c r="AE31" s="18"/>
      <c r="AF31" s="19"/>
      <c r="AG31" s="20"/>
      <c r="AH31" s="18"/>
      <c r="AI31" s="18"/>
      <c r="AK31" s="16"/>
      <c r="AL31" s="21"/>
      <c r="AM31" s="22"/>
      <c r="AN31" s="22"/>
      <c r="AO31" s="23"/>
      <c r="AP31" s="21"/>
      <c r="AQ31" s="22"/>
      <c r="AR31" s="22"/>
    </row>
    <row r="32" spans="1:44">
      <c r="A32" t="str">
        <f>'[11]Cumulative Stats'!A77</f>
        <v>Tucker</v>
      </c>
      <c r="B32" s="8" t="s">
        <v>132</v>
      </c>
      <c r="C32">
        <f>'[11]Cumulative Stats'!C77</f>
        <v>42</v>
      </c>
      <c r="D32">
        <f>'[11]Cumulative Stats'!D77</f>
        <v>252</v>
      </c>
      <c r="E32">
        <f>'[11]Cumulative Stats'!E77</f>
        <v>6</v>
      </c>
      <c r="F32">
        <f>'[11]Cumulative Stats'!F77</f>
        <v>20</v>
      </c>
      <c r="G32">
        <f>'[11]Cumulative Stats'!G77</f>
        <v>0</v>
      </c>
      <c r="J32" t="str">
        <f>'[8]Cumulative Stats'!A95</f>
        <v>Dodd</v>
      </c>
      <c r="K32" s="8" t="s">
        <v>128</v>
      </c>
      <c r="L32">
        <f>'[8]Cumulative Stats'!C95</f>
        <v>29</v>
      </c>
      <c r="M32">
        <f>'[8]Cumulative Stats'!D95</f>
        <v>535</v>
      </c>
      <c r="N32" s="6">
        <f>'[8]Cumulative Stats'!E95</f>
        <v>18.448275862068964</v>
      </c>
      <c r="O32">
        <f>'[8]Cumulative Stats'!F95</f>
        <v>45</v>
      </c>
      <c r="P32">
        <f>'[8]Cumulative Stats'!G95</f>
        <v>4</v>
      </c>
      <c r="S32" s="11"/>
      <c r="T32" s="12"/>
      <c r="U32" s="13"/>
      <c r="V32" s="13"/>
      <c r="W32" s="14"/>
      <c r="X32" s="14"/>
      <c r="Y32" s="14"/>
      <c r="Z32" s="14"/>
      <c r="AB32" s="16"/>
      <c r="AC32" s="17"/>
      <c r="AD32" s="18"/>
      <c r="AE32" s="18"/>
      <c r="AF32" s="19"/>
      <c r="AG32" s="20"/>
      <c r="AH32" s="18"/>
      <c r="AI32" s="18"/>
      <c r="AK32" s="16"/>
      <c r="AL32" s="21"/>
      <c r="AM32" s="22"/>
      <c r="AN32" s="22"/>
      <c r="AO32" s="23"/>
      <c r="AP32" s="21"/>
      <c r="AQ32" s="22"/>
      <c r="AR32" s="22"/>
    </row>
    <row r="33" spans="1:44">
      <c r="A33" t="str">
        <f>'[10]Cumulative Stats'!A77</f>
        <v>Woodeshick</v>
      </c>
      <c r="B33" s="8" t="s">
        <v>130</v>
      </c>
      <c r="C33">
        <f>'[10]Cumulative Stats'!C77</f>
        <v>51</v>
      </c>
      <c r="D33">
        <f>'[10]Cumulative Stats'!D77</f>
        <v>248</v>
      </c>
      <c r="E33">
        <f>'[10]Cumulative Stats'!E77</f>
        <v>4.8627450980392153</v>
      </c>
      <c r="F33">
        <f>'[10]Cumulative Stats'!F77</f>
        <v>54</v>
      </c>
      <c r="G33">
        <f>'[10]Cumulative Stats'!G77</f>
        <v>1</v>
      </c>
      <c r="J33" t="str">
        <f>'[7]Cumulative Stats'!A95</f>
        <v>Henderson</v>
      </c>
      <c r="K33" s="8" t="s">
        <v>127</v>
      </c>
      <c r="L33">
        <f>'[7]Cumulative Stats'!C95</f>
        <v>29</v>
      </c>
      <c r="M33">
        <f>'[7]Cumulative Stats'!D95</f>
        <v>471</v>
      </c>
      <c r="N33" s="6">
        <f>'[7]Cumulative Stats'!E95</f>
        <v>16.241379310344829</v>
      </c>
      <c r="O33">
        <f>'[7]Cumulative Stats'!F95</f>
        <v>55</v>
      </c>
      <c r="P33">
        <f>'[7]Cumulative Stats'!G95</f>
        <v>2</v>
      </c>
      <c r="S33" s="11"/>
      <c r="T33" s="12"/>
      <c r="U33" s="13"/>
      <c r="V33" s="13"/>
      <c r="W33" s="14"/>
      <c r="X33" s="14"/>
      <c r="Y33" s="14"/>
      <c r="Z33" s="14"/>
      <c r="AB33" s="16"/>
      <c r="AC33" s="17"/>
      <c r="AD33" s="18"/>
      <c r="AE33" s="18"/>
      <c r="AF33" s="19"/>
      <c r="AG33" s="20"/>
      <c r="AH33" s="18"/>
      <c r="AI33" s="18"/>
      <c r="AK33" s="16"/>
      <c r="AL33" s="21"/>
      <c r="AM33" s="22"/>
      <c r="AN33" s="22"/>
      <c r="AO33" s="23"/>
      <c r="AP33" s="21"/>
      <c r="AQ33" s="22"/>
      <c r="AR33" s="22"/>
    </row>
    <row r="34" spans="1:44">
      <c r="A34" t="str">
        <f>'[2]Cumulative Stats'!A77</f>
        <v>Bull</v>
      </c>
      <c r="B34" s="8" t="s">
        <v>122</v>
      </c>
      <c r="C34">
        <f>'[2]Cumulative Stats'!C77</f>
        <v>64</v>
      </c>
      <c r="D34">
        <f>'[2]Cumulative Stats'!D77</f>
        <v>200</v>
      </c>
      <c r="E34">
        <f>'[2]Cumulative Stats'!E77</f>
        <v>3.125</v>
      </c>
      <c r="F34">
        <f>'[2]Cumulative Stats'!F77</f>
        <v>21</v>
      </c>
      <c r="G34">
        <f>'[2]Cumulative Stats'!G77</f>
        <v>2</v>
      </c>
      <c r="J34" t="str">
        <f>'[4]Cumulative Stats'!A96</f>
        <v>Farr</v>
      </c>
      <c r="K34" s="8" t="s">
        <v>124</v>
      </c>
      <c r="L34">
        <f>'[4]Cumulative Stats'!C96</f>
        <v>28</v>
      </c>
      <c r="M34">
        <f>'[4]Cumulative Stats'!D96</f>
        <v>200</v>
      </c>
      <c r="N34">
        <f>'[4]Cumulative Stats'!E96</f>
        <v>7.1428571428571432</v>
      </c>
      <c r="O34">
        <f>'[4]Cumulative Stats'!F96</f>
        <v>53</v>
      </c>
      <c r="P34">
        <f>'[4]Cumulative Stats'!G96</f>
        <v>2</v>
      </c>
      <c r="S34" s="11"/>
      <c r="T34" s="12"/>
      <c r="U34" s="13"/>
      <c r="V34" s="13"/>
      <c r="W34" s="14"/>
      <c r="X34" s="14"/>
      <c r="Y34" s="14"/>
      <c r="Z34" s="14"/>
      <c r="AB34" s="16"/>
      <c r="AC34" s="17"/>
      <c r="AD34" s="18"/>
      <c r="AE34" s="18"/>
      <c r="AF34" s="19"/>
      <c r="AG34" s="20"/>
      <c r="AH34" s="18"/>
      <c r="AI34" s="18"/>
      <c r="AK34" s="16"/>
      <c r="AL34" s="21"/>
      <c r="AM34" s="22"/>
      <c r="AN34" s="22"/>
      <c r="AO34" s="23"/>
      <c r="AP34" s="21"/>
      <c r="AQ34" s="22"/>
      <c r="AR34" s="22"/>
    </row>
    <row r="35" spans="1:44">
      <c r="A35" t="str">
        <f>'[6]Cumulative Stats'!A78</f>
        <v>Mason</v>
      </c>
      <c r="B35" s="8" t="s">
        <v>126</v>
      </c>
      <c r="C35">
        <f>'[6]Cumulative Stats'!C78</f>
        <v>46</v>
      </c>
      <c r="D35">
        <f>'[6]Cumulative Stats'!D78</f>
        <v>167</v>
      </c>
      <c r="E35">
        <f>'[6]Cumulative Stats'!E78</f>
        <v>3.6304347826086958</v>
      </c>
      <c r="F35">
        <f>'[6]Cumulative Stats'!F78</f>
        <v>15</v>
      </c>
      <c r="G35">
        <f>'[6]Cumulative Stats'!G78</f>
        <v>4</v>
      </c>
      <c r="J35" t="str">
        <f>'[8]Cumulative Stats'!A96</f>
        <v>Parks</v>
      </c>
      <c r="K35" s="8" t="s">
        <v>128</v>
      </c>
      <c r="L35">
        <f>'[8]Cumulative Stats'!C96</f>
        <v>28</v>
      </c>
      <c r="M35">
        <f>'[8]Cumulative Stats'!D96</f>
        <v>424</v>
      </c>
      <c r="N35" s="6">
        <f>'[8]Cumulative Stats'!E96</f>
        <v>15.142857142857142</v>
      </c>
      <c r="O35">
        <f>'[8]Cumulative Stats'!F96</f>
        <v>33</v>
      </c>
      <c r="P35">
        <f>'[8]Cumulative Stats'!G96</f>
        <v>2</v>
      </c>
      <c r="S35" s="11"/>
      <c r="T35" s="12"/>
      <c r="U35" s="13"/>
      <c r="V35" s="13"/>
      <c r="W35" s="14"/>
      <c r="X35" s="14"/>
      <c r="Y35" s="14"/>
      <c r="Z35" s="14"/>
      <c r="AB35" s="16"/>
      <c r="AC35" s="17"/>
      <c r="AD35" s="18"/>
      <c r="AE35" s="18"/>
      <c r="AF35" s="19"/>
      <c r="AG35" s="20"/>
      <c r="AH35" s="18"/>
      <c r="AI35" s="18"/>
      <c r="AK35" s="16"/>
      <c r="AL35" s="21"/>
      <c r="AM35" s="22"/>
      <c r="AN35" s="22"/>
      <c r="AO35" s="23"/>
      <c r="AP35" s="21"/>
      <c r="AQ35" s="22"/>
      <c r="AR35" s="22"/>
    </row>
    <row r="36" spans="1:44">
      <c r="A36" t="str">
        <f>'[9]Cumulative Stats'!A77</f>
        <v>Tarkenton</v>
      </c>
      <c r="B36" s="8" t="s">
        <v>129</v>
      </c>
      <c r="C36">
        <f>'[9]Cumulative Stats'!C77</f>
        <v>36</v>
      </c>
      <c r="D36">
        <f>'[9]Cumulative Stats'!D77</f>
        <v>167</v>
      </c>
      <c r="E36">
        <f>'[9]Cumulative Stats'!E77</f>
        <v>4.6388888888888893</v>
      </c>
      <c r="F36">
        <f>'[9]Cumulative Stats'!F77</f>
        <v>21</v>
      </c>
      <c r="G36">
        <f>'[9]Cumulative Stats'!G77</f>
        <v>0</v>
      </c>
      <c r="J36" t="str">
        <f>'[12]Cumulative Stats'!A97</f>
        <v>Lane</v>
      </c>
      <c r="K36" s="8" t="s">
        <v>131</v>
      </c>
      <c r="L36">
        <f>'[12]Cumulative Stats'!C97</f>
        <v>28</v>
      </c>
      <c r="M36">
        <f>'[12]Cumulative Stats'!D97</f>
        <v>325</v>
      </c>
      <c r="N36">
        <f>'[12]Cumulative Stats'!E97</f>
        <v>11.607142857142858</v>
      </c>
      <c r="O36">
        <f>'[12]Cumulative Stats'!F97</f>
        <v>53</v>
      </c>
      <c r="P36">
        <f>'[12]Cumulative Stats'!G97</f>
        <v>4</v>
      </c>
      <c r="S36" s="11"/>
      <c r="T36" s="12"/>
      <c r="U36" s="13"/>
      <c r="V36" s="13"/>
      <c r="W36" s="14"/>
      <c r="X36" s="14"/>
      <c r="Y36" s="14"/>
      <c r="Z36" s="14"/>
      <c r="AB36" s="16"/>
      <c r="AC36" s="17"/>
      <c r="AD36" s="18"/>
      <c r="AE36" s="18"/>
      <c r="AF36" s="19"/>
      <c r="AG36" s="20"/>
      <c r="AH36" s="18"/>
      <c r="AI36" s="18"/>
      <c r="AK36" s="16"/>
      <c r="AL36" s="21"/>
      <c r="AM36" s="22"/>
      <c r="AN36" s="22"/>
      <c r="AO36" s="23"/>
      <c r="AP36" s="21"/>
      <c r="AQ36" s="22"/>
      <c r="AR36" s="22"/>
    </row>
    <row r="37" spans="1:44">
      <c r="A37" t="str">
        <f>'[9]Cumulative Stats'!A78</f>
        <v>Duhon</v>
      </c>
      <c r="B37" s="8" t="s">
        <v>129</v>
      </c>
      <c r="C37">
        <f>'[9]Cumulative Stats'!C78</f>
        <v>17</v>
      </c>
      <c r="D37">
        <f>'[9]Cumulative Stats'!D78</f>
        <v>166</v>
      </c>
      <c r="E37">
        <f>'[9]Cumulative Stats'!E78</f>
        <v>9.764705882352942</v>
      </c>
      <c r="F37">
        <f>'[9]Cumulative Stats'!F78</f>
        <v>48</v>
      </c>
      <c r="G37">
        <f>'[9]Cumulative Stats'!G78</f>
        <v>0</v>
      </c>
      <c r="J37" t="str">
        <f>'[1]Cumulative Stats'!A96</f>
        <v>Snyder</v>
      </c>
      <c r="K37" s="8" t="s">
        <v>121</v>
      </c>
      <c r="L37" s="8">
        <f>'[1]Cumulative Stats'!C96</f>
        <v>28</v>
      </c>
      <c r="M37">
        <f>'[1]Cumulative Stats'!D96</f>
        <v>448</v>
      </c>
      <c r="N37" s="6">
        <f>'[1]Cumulative Stats'!E96</f>
        <v>16</v>
      </c>
      <c r="O37">
        <f>'[1]Cumulative Stats'!F96</f>
        <v>50</v>
      </c>
      <c r="P37">
        <f>'[1]Cumulative Stats'!G96</f>
        <v>1</v>
      </c>
      <c r="S37" s="11"/>
      <c r="T37" s="12"/>
      <c r="U37" s="13"/>
      <c r="V37" s="13"/>
      <c r="W37" s="14"/>
      <c r="X37" s="14"/>
      <c r="Y37" s="14"/>
      <c r="Z37" s="14"/>
      <c r="AB37" s="16"/>
      <c r="AC37" s="17"/>
      <c r="AD37" s="18"/>
      <c r="AE37" s="18"/>
      <c r="AF37" s="19"/>
      <c r="AG37" s="20"/>
      <c r="AH37" s="18"/>
      <c r="AI37" s="18"/>
      <c r="AK37" s="16"/>
      <c r="AL37" s="21"/>
      <c r="AM37" s="22"/>
      <c r="AN37" s="22"/>
      <c r="AO37" s="23"/>
      <c r="AP37" s="21"/>
      <c r="AQ37" s="22"/>
      <c r="AR37" s="22"/>
    </row>
    <row r="38" spans="1:44">
      <c r="A38" t="str">
        <f>'[8]Cumulative Stats'!A76</f>
        <v>Barrington</v>
      </c>
      <c r="B38" s="8" t="s">
        <v>128</v>
      </c>
      <c r="C38">
        <f>'[8]Cumulative Stats'!C76</f>
        <v>66</v>
      </c>
      <c r="D38">
        <f>'[8]Cumulative Stats'!D76</f>
        <v>164</v>
      </c>
      <c r="E38">
        <f>'[8]Cumulative Stats'!E76</f>
        <v>2.4848484848484849</v>
      </c>
      <c r="F38">
        <f>'[8]Cumulative Stats'!F76</f>
        <v>21</v>
      </c>
      <c r="G38">
        <f>'[8]Cumulative Stats'!G76</f>
        <v>0</v>
      </c>
      <c r="J38" t="str">
        <f>'[3]Cumulative Stats'!A96</f>
        <v>Garrison</v>
      </c>
      <c r="K38" s="8" t="s">
        <v>123</v>
      </c>
      <c r="L38">
        <f>'[3]Cumulative Stats'!C96</f>
        <v>27</v>
      </c>
      <c r="M38">
        <f>'[3]Cumulative Stats'!D96</f>
        <v>277</v>
      </c>
      <c r="N38" s="6">
        <f>'[3]Cumulative Stats'!E96</f>
        <v>10.25925925925926</v>
      </c>
      <c r="O38">
        <f>'[3]Cumulative Stats'!F96</f>
        <v>36</v>
      </c>
      <c r="P38">
        <f>'[3]Cumulative Stats'!G96</f>
        <v>0</v>
      </c>
      <c r="S38" s="11"/>
      <c r="T38" s="12"/>
      <c r="U38" s="13"/>
      <c r="V38" s="13"/>
      <c r="W38" s="14"/>
      <c r="X38" s="14"/>
      <c r="Y38" s="14"/>
      <c r="Z38" s="14"/>
      <c r="AB38" s="16"/>
      <c r="AC38" s="17"/>
      <c r="AD38" s="18"/>
      <c r="AE38" s="18"/>
      <c r="AF38" s="19"/>
      <c r="AG38" s="20"/>
      <c r="AH38" s="18"/>
      <c r="AI38" s="18"/>
      <c r="AK38" s="16"/>
      <c r="AL38" s="21"/>
      <c r="AM38" s="22"/>
      <c r="AN38" s="22"/>
      <c r="AO38" s="23"/>
      <c r="AP38" s="21"/>
      <c r="AQ38" s="22"/>
      <c r="AR38" s="22"/>
    </row>
    <row r="39" spans="1:44">
      <c r="A39" t="str">
        <f>'[12]Cumulative Stats'!A78</f>
        <v>Shivers</v>
      </c>
      <c r="B39" s="8" t="s">
        <v>131</v>
      </c>
      <c r="C39">
        <f>'[12]Cumulative Stats'!C78</f>
        <v>25</v>
      </c>
      <c r="D39">
        <f>'[12]Cumulative Stats'!D78</f>
        <v>161</v>
      </c>
      <c r="E39">
        <f>'[12]Cumulative Stats'!E78</f>
        <v>6.44</v>
      </c>
      <c r="F39">
        <f>'[12]Cumulative Stats'!F78</f>
        <v>18</v>
      </c>
      <c r="G39">
        <f>'[12]Cumulative Stats'!G78</f>
        <v>0</v>
      </c>
      <c r="J39" t="str">
        <f>'[2]Cumulative Stats'!A95</f>
        <v>Farmer</v>
      </c>
      <c r="K39" s="8" t="s">
        <v>122</v>
      </c>
      <c r="L39">
        <f>'[2]Cumulative Stats'!C95</f>
        <v>27</v>
      </c>
      <c r="M39">
        <f>'[2]Cumulative Stats'!D95</f>
        <v>450</v>
      </c>
      <c r="N39" s="6">
        <f>'[2]Cumulative Stats'!E95</f>
        <v>16.666666666666668</v>
      </c>
      <c r="O39">
        <f>'[2]Cumulative Stats'!F95</f>
        <v>80</v>
      </c>
      <c r="P39">
        <f>'[2]Cumulative Stats'!G95</f>
        <v>1</v>
      </c>
      <c r="S39" s="11"/>
      <c r="T39" s="12"/>
      <c r="U39" s="13"/>
      <c r="V39" s="13"/>
      <c r="W39" s="14"/>
      <c r="X39" s="14"/>
      <c r="Y39" s="14"/>
      <c r="Z39" s="14"/>
      <c r="AB39" s="16"/>
      <c r="AC39" s="17"/>
      <c r="AD39" s="18"/>
      <c r="AE39" s="18"/>
      <c r="AF39" s="19"/>
      <c r="AG39" s="20"/>
      <c r="AH39" s="18"/>
      <c r="AI39" s="18"/>
      <c r="AK39" s="16"/>
      <c r="AL39" s="21"/>
      <c r="AM39" s="22"/>
      <c r="AN39" s="22"/>
      <c r="AO39" s="23"/>
      <c r="AP39" s="21"/>
      <c r="AQ39" s="22"/>
      <c r="AR39" s="22"/>
    </row>
    <row r="40" spans="1:44">
      <c r="A40" t="str">
        <f>'[5]Cumulative Stats'!A77</f>
        <v>Grabowski</v>
      </c>
      <c r="B40" s="8" t="s">
        <v>125</v>
      </c>
      <c r="C40">
        <f>'[5]Cumulative Stats'!C77</f>
        <v>59</v>
      </c>
      <c r="D40">
        <f>'[5]Cumulative Stats'!D77</f>
        <v>155</v>
      </c>
      <c r="E40">
        <f>'[5]Cumulative Stats'!E77</f>
        <v>2.6271186440677967</v>
      </c>
      <c r="F40">
        <f>'[5]Cumulative Stats'!F77</f>
        <v>17</v>
      </c>
      <c r="G40">
        <f>'[5]Cumulative Stats'!G77</f>
        <v>2</v>
      </c>
      <c r="J40" t="str">
        <f>'[11]Cumulative Stats'!A97</f>
        <v>Witcher</v>
      </c>
      <c r="K40" s="8" t="s">
        <v>132</v>
      </c>
      <c r="L40">
        <f>'[11]Cumulative Stats'!C97</f>
        <v>26</v>
      </c>
      <c r="M40">
        <f>'[11]Cumulative Stats'!D97</f>
        <v>320</v>
      </c>
      <c r="N40">
        <f>'[11]Cumulative Stats'!E97</f>
        <v>12.307692307692308</v>
      </c>
      <c r="O40">
        <f>'[11]Cumulative Stats'!F97</f>
        <v>35</v>
      </c>
      <c r="P40">
        <f>'[11]Cumulative Stats'!G97</f>
        <v>2</v>
      </c>
      <c r="S40" s="11"/>
      <c r="T40" s="12"/>
      <c r="U40" s="13"/>
      <c r="V40" s="13"/>
      <c r="W40" s="14"/>
      <c r="X40" s="14"/>
      <c r="Y40" s="14"/>
      <c r="Z40" s="14"/>
      <c r="AB40" s="16"/>
      <c r="AC40" s="17"/>
      <c r="AD40" s="18"/>
      <c r="AE40" s="18"/>
      <c r="AF40" s="19"/>
      <c r="AG40" s="20"/>
      <c r="AH40" s="18"/>
      <c r="AI40" s="18"/>
      <c r="AK40" s="16"/>
      <c r="AL40" s="21"/>
      <c r="AM40" s="22"/>
      <c r="AN40" s="22"/>
      <c r="AO40" s="23"/>
      <c r="AP40" s="21"/>
      <c r="AQ40" s="22"/>
      <c r="AR40" s="22"/>
    </row>
    <row r="41" spans="1:44">
      <c r="A41" t="str">
        <f>'[4]Cumulative Stats'!A78</f>
        <v>Owens</v>
      </c>
      <c r="B41" s="8" t="s">
        <v>124</v>
      </c>
      <c r="C41">
        <f>'[4]Cumulative Stats'!C78</f>
        <v>37</v>
      </c>
      <c r="D41">
        <f>'[4]Cumulative Stats'!D78</f>
        <v>150</v>
      </c>
      <c r="E41">
        <f>'[4]Cumulative Stats'!E78</f>
        <v>4.0540540540540544</v>
      </c>
      <c r="F41">
        <f>'[4]Cumulative Stats'!F78</f>
        <v>23</v>
      </c>
      <c r="G41">
        <f>'[4]Cumulative Stats'!G78</f>
        <v>0</v>
      </c>
      <c r="J41" t="str">
        <f>'[6]Cumulative Stats'!A97</f>
        <v>Smith</v>
      </c>
      <c r="K41" s="8" t="s">
        <v>126</v>
      </c>
      <c r="L41">
        <f>'[6]Cumulative Stats'!C97</f>
        <v>26</v>
      </c>
      <c r="M41">
        <f>'[6]Cumulative Stats'!D97</f>
        <v>258</v>
      </c>
      <c r="N41" s="6">
        <f>'[6]Cumulative Stats'!E97</f>
        <v>9.9230769230769234</v>
      </c>
      <c r="O41">
        <f>'[6]Cumulative Stats'!F97</f>
        <v>34</v>
      </c>
      <c r="P41">
        <f>'[6]Cumulative Stats'!G97</f>
        <v>1</v>
      </c>
      <c r="S41" s="11"/>
      <c r="T41" s="12"/>
      <c r="U41" s="13"/>
      <c r="V41" s="13"/>
      <c r="W41" s="14"/>
      <c r="X41" s="14"/>
      <c r="Y41" s="14"/>
      <c r="Z41" s="14"/>
      <c r="AB41" s="16"/>
      <c r="AC41" s="17"/>
      <c r="AD41" s="18"/>
      <c r="AE41" s="18"/>
      <c r="AF41" s="19"/>
      <c r="AG41" s="20"/>
      <c r="AH41" s="18"/>
      <c r="AI41" s="18"/>
      <c r="AK41" s="16"/>
      <c r="AL41" s="21"/>
      <c r="AM41" s="22"/>
      <c r="AN41" s="22"/>
      <c r="AO41" s="23"/>
      <c r="AP41" s="21"/>
      <c r="AQ41" s="22"/>
      <c r="AR41" s="22"/>
    </row>
    <row r="42" spans="1:44">
      <c r="A42" t="str">
        <f>'[4]Cumulative Stats'!A79</f>
        <v>Triplett</v>
      </c>
      <c r="B42" s="8" t="s">
        <v>124</v>
      </c>
      <c r="C42">
        <f>'[4]Cumulative Stats'!C79</f>
        <v>44</v>
      </c>
      <c r="D42">
        <f>'[4]Cumulative Stats'!D79</f>
        <v>149</v>
      </c>
      <c r="E42">
        <f>'[4]Cumulative Stats'!E79</f>
        <v>3.3863636363636362</v>
      </c>
      <c r="F42">
        <f>'[4]Cumulative Stats'!F79</f>
        <v>19</v>
      </c>
      <c r="G42">
        <f>'[4]Cumulative Stats'!G79</f>
        <v>1</v>
      </c>
      <c r="J42" t="str">
        <f>'[7]Cumulative Stats'!A96</f>
        <v>Grim</v>
      </c>
      <c r="K42" s="8" t="s">
        <v>127</v>
      </c>
      <c r="L42">
        <f>'[7]Cumulative Stats'!C96</f>
        <v>26</v>
      </c>
      <c r="M42">
        <f>'[7]Cumulative Stats'!D96</f>
        <v>314</v>
      </c>
      <c r="N42">
        <f>'[7]Cumulative Stats'!E96</f>
        <v>12.076923076923077</v>
      </c>
      <c r="O42">
        <f>'[7]Cumulative Stats'!F96</f>
        <v>37</v>
      </c>
      <c r="P42">
        <f>'[7]Cumulative Stats'!G96</f>
        <v>1</v>
      </c>
      <c r="S42" s="11"/>
      <c r="T42" s="12"/>
      <c r="U42" s="13"/>
      <c r="V42" s="13"/>
      <c r="W42" s="14"/>
      <c r="X42" s="14"/>
      <c r="Y42" s="14"/>
      <c r="Z42" s="14"/>
      <c r="AB42" s="16"/>
      <c r="AC42" s="17"/>
      <c r="AD42" s="18"/>
      <c r="AE42" s="18"/>
      <c r="AF42" s="19"/>
      <c r="AG42" s="20"/>
      <c r="AH42" s="18"/>
      <c r="AI42" s="18"/>
      <c r="AK42" s="16"/>
      <c r="AL42" s="21"/>
      <c r="AM42" s="22"/>
      <c r="AN42" s="22"/>
      <c r="AO42" s="23"/>
      <c r="AP42" s="21"/>
      <c r="AQ42" s="22"/>
      <c r="AR42" s="22"/>
    </row>
    <row r="43" spans="1:44">
      <c r="A43" t="str">
        <f>'[5]Cumulative Stats'!A78</f>
        <v>Hampton</v>
      </c>
      <c r="B43" s="8" t="s">
        <v>125</v>
      </c>
      <c r="C43">
        <f>'[5]Cumulative Stats'!C78</f>
        <v>47</v>
      </c>
      <c r="D43">
        <f>'[5]Cumulative Stats'!D78</f>
        <v>143</v>
      </c>
      <c r="E43">
        <f>'[5]Cumulative Stats'!E78</f>
        <v>3.0425531914893615</v>
      </c>
      <c r="F43">
        <f>'[5]Cumulative Stats'!F78</f>
        <v>17</v>
      </c>
      <c r="G43">
        <f>'[5]Cumulative Stats'!G78</f>
        <v>2</v>
      </c>
      <c r="J43" t="str">
        <f>'[11]Cumulative Stats'!A98</f>
        <v>Willard</v>
      </c>
      <c r="K43" s="8" t="s">
        <v>132</v>
      </c>
      <c r="L43">
        <f>'[11]Cumulative Stats'!C98</f>
        <v>25</v>
      </c>
      <c r="M43">
        <f>'[11]Cumulative Stats'!D98</f>
        <v>210</v>
      </c>
      <c r="N43">
        <f>'[11]Cumulative Stats'!E98</f>
        <v>8.4</v>
      </c>
      <c r="O43">
        <f>'[11]Cumulative Stats'!F98</f>
        <v>34</v>
      </c>
      <c r="P43">
        <f>'[11]Cumulative Stats'!G98</f>
        <v>1</v>
      </c>
      <c r="S43" s="11"/>
      <c r="T43" s="12"/>
      <c r="U43" s="13"/>
      <c r="V43" s="13"/>
      <c r="W43" s="14"/>
      <c r="X43" s="14"/>
      <c r="Y43" s="14"/>
      <c r="Z43" s="14"/>
      <c r="AB43" s="16"/>
      <c r="AC43" s="17"/>
      <c r="AD43" s="18"/>
      <c r="AE43" s="18"/>
      <c r="AF43" s="19"/>
      <c r="AG43" s="20"/>
      <c r="AH43" s="18"/>
      <c r="AI43" s="18"/>
      <c r="AK43" s="16"/>
      <c r="AL43" s="21"/>
      <c r="AM43" s="22"/>
      <c r="AN43" s="22"/>
      <c r="AO43" s="23"/>
      <c r="AP43" s="21"/>
      <c r="AQ43" s="22"/>
      <c r="AR43" s="22"/>
    </row>
    <row r="44" spans="1:44">
      <c r="A44" t="str">
        <f>'[8]Cumulative Stats'!A77</f>
        <v>Otis</v>
      </c>
      <c r="B44" s="8" t="s">
        <v>128</v>
      </c>
      <c r="C44">
        <f>'[8]Cumulative Stats'!C77</f>
        <v>66</v>
      </c>
      <c r="D44">
        <f>'[8]Cumulative Stats'!D77</f>
        <v>135</v>
      </c>
      <c r="E44">
        <f>'[8]Cumulative Stats'!E77</f>
        <v>2.0454545454545454</v>
      </c>
      <c r="F44">
        <f>'[8]Cumulative Stats'!F77</f>
        <v>15</v>
      </c>
      <c r="G44">
        <f>'[8]Cumulative Stats'!G77</f>
        <v>2</v>
      </c>
      <c r="J44" t="str">
        <f>'[13]Cumulative Stats'!A97</f>
        <v>Roberts</v>
      </c>
      <c r="K44" s="8" t="s">
        <v>133</v>
      </c>
      <c r="L44">
        <f>'[13]Cumulative Stats'!C97</f>
        <v>24</v>
      </c>
      <c r="M44">
        <f>'[13]Cumulative Stats'!D97</f>
        <v>498</v>
      </c>
      <c r="N44">
        <f>'[13]Cumulative Stats'!E97</f>
        <v>20.75</v>
      </c>
      <c r="O44">
        <f>'[13]Cumulative Stats'!F97</f>
        <v>80</v>
      </c>
      <c r="P44">
        <f>'[13]Cumulative Stats'!G97</f>
        <v>5</v>
      </c>
      <c r="S44" s="11"/>
      <c r="T44" s="12"/>
      <c r="U44" s="13"/>
      <c r="V44" s="13"/>
      <c r="W44" s="14"/>
      <c r="X44" s="14"/>
      <c r="Y44" s="14"/>
      <c r="Z44" s="14"/>
      <c r="AB44" s="16"/>
      <c r="AC44" s="17"/>
      <c r="AD44" s="18"/>
      <c r="AE44" s="18"/>
      <c r="AF44" s="19"/>
      <c r="AG44" s="20"/>
      <c r="AH44" s="18"/>
      <c r="AI44" s="18"/>
      <c r="AK44" s="16"/>
      <c r="AL44" s="21"/>
      <c r="AM44" s="22"/>
      <c r="AN44" s="22"/>
      <c r="AO44" s="23"/>
      <c r="AP44" s="21"/>
      <c r="AQ44" s="22"/>
      <c r="AR44" s="22"/>
    </row>
    <row r="45" spans="1:44">
      <c r="A45" t="str">
        <f>'[1]Cumulative Stats'!A77</f>
        <v>Campbell</v>
      </c>
      <c r="B45" s="8" t="s">
        <v>121</v>
      </c>
      <c r="C45">
        <f>'[1]Cumulative Stats'!C77</f>
        <v>26</v>
      </c>
      <c r="D45">
        <f>'[1]Cumulative Stats'!D77</f>
        <v>133</v>
      </c>
      <c r="E45">
        <f>'[1]Cumulative Stats'!E77</f>
        <v>5.115384615384615</v>
      </c>
      <c r="F45">
        <f>'[1]Cumulative Stats'!F77</f>
        <v>25</v>
      </c>
      <c r="G45">
        <f>'[1]Cumulative Stats'!G77</f>
        <v>2</v>
      </c>
      <c r="J45" t="str">
        <f>'[10]Cumulative Stats'!A97</f>
        <v>Hawkins</v>
      </c>
      <c r="K45" s="8" t="s">
        <v>130</v>
      </c>
      <c r="L45">
        <f>'[10]Cumulative Stats'!C97</f>
        <v>24</v>
      </c>
      <c r="M45">
        <f>'[10]Cumulative Stats'!D97</f>
        <v>488</v>
      </c>
      <c r="N45" s="6">
        <f>'[10]Cumulative Stats'!E97</f>
        <v>20.333333333333332</v>
      </c>
      <c r="O45">
        <f>'[10]Cumulative Stats'!F97</f>
        <v>69</v>
      </c>
      <c r="P45">
        <f>'[10]Cumulative Stats'!G97</f>
        <v>7</v>
      </c>
      <c r="S45" s="11"/>
      <c r="T45" s="12"/>
      <c r="U45" s="13"/>
      <c r="V45" s="13"/>
      <c r="W45" s="14"/>
      <c r="X45" s="14"/>
      <c r="Y45" s="14"/>
      <c r="Z45" s="14"/>
      <c r="AB45" s="16"/>
      <c r="AC45" s="17"/>
      <c r="AD45" s="18"/>
      <c r="AE45" s="18"/>
      <c r="AF45" s="19"/>
      <c r="AG45" s="20"/>
      <c r="AH45" s="18"/>
      <c r="AI45" s="18"/>
      <c r="AK45" s="16"/>
      <c r="AL45" s="21"/>
      <c r="AM45" s="22"/>
      <c r="AN45" s="22"/>
      <c r="AO45" s="23"/>
      <c r="AP45" s="21"/>
      <c r="AQ45" s="22"/>
      <c r="AR45" s="22"/>
    </row>
    <row r="46" spans="1:44">
      <c r="A46" t="str">
        <f>'[7]Cumulative Stats'!A78</f>
        <v>Reed</v>
      </c>
      <c r="B46" s="8" t="s">
        <v>127</v>
      </c>
      <c r="C46">
        <f>'[7]Cumulative Stats'!C78</f>
        <v>40</v>
      </c>
      <c r="D46">
        <f>'[7]Cumulative Stats'!D78</f>
        <v>126</v>
      </c>
      <c r="E46">
        <f>'[7]Cumulative Stats'!E78</f>
        <v>3.15</v>
      </c>
      <c r="F46">
        <f>'[7]Cumulative Stats'!F78</f>
        <v>23</v>
      </c>
      <c r="G46">
        <f>'[7]Cumulative Stats'!G78</f>
        <v>2</v>
      </c>
      <c r="J46" t="str">
        <f>'[8]Cumulative Stats'!A97</f>
        <v>Barrington</v>
      </c>
      <c r="K46" s="8" t="s">
        <v>128</v>
      </c>
      <c r="L46">
        <f>'[8]Cumulative Stats'!C97</f>
        <v>24</v>
      </c>
      <c r="M46">
        <f>'[8]Cumulative Stats'!D97</f>
        <v>167</v>
      </c>
      <c r="N46">
        <f>'[8]Cumulative Stats'!E97</f>
        <v>6.958333333333333</v>
      </c>
      <c r="O46">
        <f>'[8]Cumulative Stats'!F97</f>
        <v>16</v>
      </c>
      <c r="P46">
        <f>'[8]Cumulative Stats'!G97</f>
        <v>0</v>
      </c>
      <c r="S46" s="11"/>
      <c r="T46" s="12"/>
      <c r="U46" s="13"/>
      <c r="V46" s="13"/>
      <c r="W46" s="14"/>
      <c r="X46" s="14"/>
      <c r="Y46" s="14"/>
      <c r="Z46" s="14"/>
      <c r="AB46" s="16"/>
      <c r="AC46" s="17"/>
      <c r="AD46" s="18"/>
      <c r="AE46" s="18"/>
      <c r="AF46" s="19"/>
      <c r="AG46" s="20"/>
      <c r="AH46" s="18"/>
      <c r="AI46" s="18"/>
      <c r="AK46" s="16"/>
      <c r="AL46" s="21"/>
      <c r="AM46" s="22"/>
      <c r="AN46" s="22"/>
      <c r="AO46" s="23"/>
      <c r="AP46" s="21"/>
      <c r="AQ46" s="22"/>
      <c r="AR46" s="22"/>
    </row>
    <row r="47" spans="1:44">
      <c r="A47" t="str">
        <f>'[3]Cumulative Stats'!A78</f>
        <v>Staubach</v>
      </c>
      <c r="B47" s="8" t="s">
        <v>123</v>
      </c>
      <c r="C47">
        <f>'[3]Cumulative Stats'!C78</f>
        <v>16</v>
      </c>
      <c r="D47">
        <f>'[3]Cumulative Stats'!D78</f>
        <v>126</v>
      </c>
      <c r="E47">
        <f>'[3]Cumulative Stats'!E78</f>
        <v>7.875</v>
      </c>
      <c r="F47">
        <f>'[3]Cumulative Stats'!F78</f>
        <v>21</v>
      </c>
      <c r="G47">
        <f>'[3]Cumulative Stats'!G78</f>
        <v>1</v>
      </c>
      <c r="J47" t="str">
        <f>'[9]Cumulative Stats'!A98</f>
        <v>Herrmann</v>
      </c>
      <c r="K47" s="8" t="s">
        <v>129</v>
      </c>
      <c r="L47">
        <f>'[9]Cumulative Stats'!C98</f>
        <v>23</v>
      </c>
      <c r="M47">
        <f>'[9]Cumulative Stats'!D98</f>
        <v>334</v>
      </c>
      <c r="N47" s="6">
        <f>'[9]Cumulative Stats'!E98</f>
        <v>14.521739130434783</v>
      </c>
      <c r="O47">
        <f>'[9]Cumulative Stats'!F98</f>
        <v>36</v>
      </c>
      <c r="P47">
        <f>'[9]Cumulative Stats'!G98</f>
        <v>2</v>
      </c>
      <c r="S47" s="11"/>
      <c r="T47" s="12"/>
      <c r="U47" s="13"/>
      <c r="V47" s="13"/>
      <c r="W47" s="14"/>
      <c r="X47" s="14"/>
      <c r="Y47" s="14"/>
      <c r="Z47" s="14"/>
      <c r="AB47" s="16"/>
      <c r="AC47" s="17"/>
      <c r="AD47" s="18"/>
      <c r="AE47" s="18"/>
      <c r="AF47" s="19"/>
      <c r="AG47" s="20"/>
      <c r="AH47" s="18"/>
      <c r="AI47" s="18"/>
      <c r="AK47" s="16"/>
      <c r="AL47" s="21"/>
      <c r="AM47" s="22"/>
      <c r="AN47" s="22"/>
      <c r="AO47" s="23"/>
      <c r="AP47" s="21"/>
      <c r="AQ47" s="22"/>
      <c r="AR47" s="22"/>
    </row>
    <row r="48" spans="1:44">
      <c r="A48" t="str">
        <f>'[6]Cumulative Stats'!A79</f>
        <v>Curran</v>
      </c>
      <c r="B48" s="8" t="s">
        <v>126</v>
      </c>
      <c r="C48">
        <f>'[6]Cumulative Stats'!C79</f>
        <v>25</v>
      </c>
      <c r="D48">
        <f>'[6]Cumulative Stats'!D79</f>
        <v>126</v>
      </c>
      <c r="E48">
        <f>'[6]Cumulative Stats'!E79</f>
        <v>5.04</v>
      </c>
      <c r="F48">
        <f>'[6]Cumulative Stats'!F79</f>
        <v>23</v>
      </c>
      <c r="G48">
        <f>'[6]Cumulative Stats'!G79</f>
        <v>1</v>
      </c>
      <c r="J48" t="str">
        <f>'[5]Cumulative Stats'!A96</f>
        <v>Hilton</v>
      </c>
      <c r="K48" s="8" t="s">
        <v>125</v>
      </c>
      <c r="L48">
        <f>'[5]Cumulative Stats'!C96</f>
        <v>23</v>
      </c>
      <c r="M48">
        <f>'[5]Cumulative Stats'!D96</f>
        <v>297</v>
      </c>
      <c r="N48">
        <f>'[5]Cumulative Stats'!E96</f>
        <v>12.913043478260869</v>
      </c>
      <c r="O48">
        <f>'[5]Cumulative Stats'!F96</f>
        <v>30</v>
      </c>
      <c r="P48">
        <f>'[5]Cumulative Stats'!G96</f>
        <v>1</v>
      </c>
      <c r="S48" s="11"/>
      <c r="T48" s="12"/>
      <c r="U48" s="13"/>
      <c r="V48" s="13"/>
      <c r="W48" s="14"/>
      <c r="X48" s="14"/>
      <c r="Y48" s="14"/>
      <c r="Z48" s="14"/>
      <c r="AB48" s="16"/>
      <c r="AC48" s="17"/>
      <c r="AD48" s="18"/>
      <c r="AE48" s="18"/>
      <c r="AF48" s="19"/>
      <c r="AG48" s="20"/>
      <c r="AH48" s="18"/>
      <c r="AI48" s="18"/>
      <c r="AK48" s="16"/>
      <c r="AL48" s="21"/>
      <c r="AM48" s="22"/>
      <c r="AN48" s="22"/>
      <c r="AO48" s="23"/>
      <c r="AP48" s="21"/>
      <c r="AQ48" s="22"/>
      <c r="AR48" s="22"/>
    </row>
    <row r="49" spans="1:44">
      <c r="A49" t="str">
        <f>'[1]Cumulative Stats'!A78</f>
        <v>Gipson</v>
      </c>
      <c r="B49" s="8" t="s">
        <v>121</v>
      </c>
      <c r="C49">
        <f>'[1]Cumulative Stats'!C78</f>
        <v>47</v>
      </c>
      <c r="D49">
        <f>'[1]Cumulative Stats'!D78</f>
        <v>115</v>
      </c>
      <c r="E49">
        <f>'[1]Cumulative Stats'!E78</f>
        <v>2.4468085106382977</v>
      </c>
      <c r="F49">
        <f>'[1]Cumulative Stats'!F78</f>
        <v>16</v>
      </c>
      <c r="G49">
        <f>'[1]Cumulative Stats'!G78</f>
        <v>2</v>
      </c>
      <c r="J49" t="str">
        <f>'[4]Cumulative Stats'!A97</f>
        <v>Taylor</v>
      </c>
      <c r="K49" s="8" t="s">
        <v>124</v>
      </c>
      <c r="L49">
        <f>'[4]Cumulative Stats'!C97</f>
        <v>22</v>
      </c>
      <c r="M49">
        <f>'[4]Cumulative Stats'!D97</f>
        <v>240</v>
      </c>
      <c r="N49" s="6">
        <f>'[4]Cumulative Stats'!E97</f>
        <v>10.909090909090908</v>
      </c>
      <c r="O49">
        <f>'[4]Cumulative Stats'!F97</f>
        <v>42</v>
      </c>
      <c r="P49">
        <f>'[4]Cumulative Stats'!G97</f>
        <v>1</v>
      </c>
      <c r="S49" s="11"/>
      <c r="T49" s="12"/>
      <c r="U49" s="13"/>
      <c r="V49" s="13"/>
      <c r="W49" s="14"/>
      <c r="X49" s="14"/>
      <c r="Y49" s="14"/>
      <c r="Z49" s="14"/>
      <c r="AB49" s="16"/>
      <c r="AC49" s="17"/>
      <c r="AD49" s="18"/>
      <c r="AE49" s="18"/>
      <c r="AF49" s="19"/>
      <c r="AG49" s="20"/>
      <c r="AH49" s="18"/>
      <c r="AI49" s="18"/>
      <c r="AK49" s="16"/>
      <c r="AL49" s="21"/>
      <c r="AM49" s="22"/>
      <c r="AN49" s="22"/>
      <c r="AO49" s="23"/>
      <c r="AP49" s="21"/>
      <c r="AQ49" s="22"/>
      <c r="AR49" s="22"/>
    </row>
    <row r="50" spans="1:44">
      <c r="A50" t="str">
        <f>'[1]Cumulative Stats'!A79</f>
        <v>Malone</v>
      </c>
      <c r="B50" s="8" t="s">
        <v>121</v>
      </c>
      <c r="C50">
        <f>'[1]Cumulative Stats'!C79</f>
        <v>42</v>
      </c>
      <c r="D50">
        <f>'[1]Cumulative Stats'!D79</f>
        <v>109</v>
      </c>
      <c r="E50">
        <f>'[1]Cumulative Stats'!E79</f>
        <v>2.5952380952380953</v>
      </c>
      <c r="F50">
        <f>'[1]Cumulative Stats'!F79</f>
        <v>13</v>
      </c>
      <c r="G50">
        <f>'[1]Cumulative Stats'!G79</f>
        <v>3</v>
      </c>
      <c r="J50" t="str">
        <f>'[7]Cumulative Stats'!A97</f>
        <v>Osborn</v>
      </c>
      <c r="K50" s="8" t="s">
        <v>127</v>
      </c>
      <c r="L50">
        <f>'[7]Cumulative Stats'!C97</f>
        <v>21</v>
      </c>
      <c r="M50">
        <f>'[7]Cumulative Stats'!D97</f>
        <v>264</v>
      </c>
      <c r="N50">
        <f>'[7]Cumulative Stats'!E97</f>
        <v>12.571428571428571</v>
      </c>
      <c r="O50">
        <f>'[7]Cumulative Stats'!F97</f>
        <v>28</v>
      </c>
      <c r="P50">
        <f>'[7]Cumulative Stats'!G97</f>
        <v>3</v>
      </c>
      <c r="S50" s="11"/>
      <c r="T50" s="12"/>
      <c r="U50" s="13"/>
      <c r="V50" s="13"/>
      <c r="W50" s="14"/>
      <c r="X50" s="14"/>
      <c r="Y50" s="14"/>
      <c r="Z50" s="14"/>
      <c r="AB50" s="16"/>
      <c r="AC50" s="17"/>
      <c r="AD50" s="18"/>
      <c r="AE50" s="18"/>
      <c r="AF50" s="19"/>
      <c r="AG50" s="20"/>
      <c r="AH50" s="18"/>
      <c r="AI50" s="18"/>
      <c r="AK50" s="16"/>
      <c r="AL50" s="21"/>
      <c r="AM50" s="22"/>
      <c r="AN50" s="22"/>
      <c r="AO50" s="23"/>
      <c r="AP50" s="21"/>
      <c r="AQ50" s="22"/>
      <c r="AR50" s="22"/>
    </row>
    <row r="51" spans="1:44">
      <c r="A51" t="str">
        <f>'[13]Cumulative Stats'!A77</f>
        <v>Dyer</v>
      </c>
      <c r="B51" s="8" t="s">
        <v>133</v>
      </c>
      <c r="C51">
        <f>'[13]Cumulative Stats'!C77</f>
        <v>19</v>
      </c>
      <c r="D51">
        <f>'[13]Cumulative Stats'!D77</f>
        <v>109</v>
      </c>
      <c r="E51">
        <f>'[13]Cumulative Stats'!E77</f>
        <v>5.7368421052631575</v>
      </c>
      <c r="F51">
        <f>'[13]Cumulative Stats'!F77</f>
        <v>21</v>
      </c>
      <c r="G51">
        <f>'[13]Cumulative Stats'!G77</f>
        <v>0</v>
      </c>
      <c r="J51" t="str">
        <f>'[1]Cumulative Stats'!A97</f>
        <v>Butler</v>
      </c>
      <c r="K51" s="8" t="s">
        <v>121</v>
      </c>
      <c r="L51">
        <f>'[1]Cumulative Stats'!C97</f>
        <v>21</v>
      </c>
      <c r="M51">
        <f>'[1]Cumulative Stats'!D97</f>
        <v>198</v>
      </c>
      <c r="N51">
        <f>'[1]Cumulative Stats'!E97</f>
        <v>9.4285714285714288</v>
      </c>
      <c r="O51">
        <f>'[1]Cumulative Stats'!F97</f>
        <v>34</v>
      </c>
      <c r="P51">
        <f>'[1]Cumulative Stats'!G97</f>
        <v>1</v>
      </c>
      <c r="S51" s="11"/>
      <c r="T51" s="12"/>
      <c r="U51" s="13"/>
      <c r="V51" s="13"/>
      <c r="W51" s="14"/>
      <c r="X51" s="14"/>
      <c r="Y51" s="14"/>
      <c r="Z51" s="14"/>
      <c r="AB51" s="16"/>
      <c r="AC51" s="17"/>
      <c r="AD51" s="18"/>
      <c r="AE51" s="18"/>
      <c r="AF51" s="19"/>
      <c r="AG51" s="20"/>
      <c r="AH51" s="18"/>
      <c r="AI51" s="18"/>
      <c r="AK51" s="16"/>
      <c r="AL51" s="21"/>
      <c r="AM51" s="22"/>
      <c r="AN51" s="22"/>
      <c r="AO51" s="23"/>
      <c r="AP51" s="21"/>
      <c r="AQ51" s="22"/>
      <c r="AR51" s="22"/>
    </row>
    <row r="52" spans="1:44">
      <c r="A52" t="str">
        <f>'[3]Cumulative Stats'!A79</f>
        <v>Reeves</v>
      </c>
      <c r="B52" s="8" t="s">
        <v>123</v>
      </c>
      <c r="C52">
        <f>'[3]Cumulative Stats'!C79</f>
        <v>30</v>
      </c>
      <c r="D52">
        <f>'[3]Cumulative Stats'!D79</f>
        <v>106</v>
      </c>
      <c r="E52">
        <f>'[3]Cumulative Stats'!E79</f>
        <v>3.5333333333333332</v>
      </c>
      <c r="F52">
        <f>'[3]Cumulative Stats'!F79</f>
        <v>21</v>
      </c>
      <c r="G52">
        <f>'[3]Cumulative Stats'!G79</f>
        <v>0</v>
      </c>
      <c r="J52" t="str">
        <f>'[1]Cumulative Stats'!A98</f>
        <v>Wages</v>
      </c>
      <c r="K52" s="8" t="s">
        <v>121</v>
      </c>
      <c r="L52">
        <f>'[1]Cumulative Stats'!C98</f>
        <v>19</v>
      </c>
      <c r="M52">
        <f>'[1]Cumulative Stats'!D98</f>
        <v>152</v>
      </c>
      <c r="N52" s="6">
        <f>'[1]Cumulative Stats'!E98</f>
        <v>8</v>
      </c>
      <c r="O52">
        <f>'[1]Cumulative Stats'!F98</f>
        <v>33</v>
      </c>
      <c r="P52">
        <f>'[1]Cumulative Stats'!G98</f>
        <v>2</v>
      </c>
      <c r="S52" s="11"/>
      <c r="T52" s="12"/>
      <c r="U52" s="13"/>
      <c r="V52" s="13"/>
      <c r="W52" s="14"/>
      <c r="X52" s="14"/>
      <c r="Y52" s="14"/>
      <c r="Z52" s="14"/>
      <c r="AB52" s="16"/>
      <c r="AC52" s="17"/>
      <c r="AD52" s="18"/>
      <c r="AE52" s="18"/>
      <c r="AF52" s="19"/>
      <c r="AG52" s="20"/>
      <c r="AH52" s="18"/>
      <c r="AI52" s="18"/>
      <c r="AK52" s="16"/>
      <c r="AL52" s="21"/>
      <c r="AM52" s="22"/>
      <c r="AN52" s="22"/>
      <c r="AO52" s="23"/>
      <c r="AP52" s="21"/>
      <c r="AQ52" s="22"/>
      <c r="AR52" s="22"/>
    </row>
    <row r="53" spans="1:44">
      <c r="A53" t="str">
        <f>'[8]Cumulative Stats'!A78</f>
        <v>Pitts</v>
      </c>
      <c r="B53" s="8" t="s">
        <v>128</v>
      </c>
      <c r="C53">
        <f>'[8]Cumulative Stats'!C78</f>
        <v>32</v>
      </c>
      <c r="D53">
        <f>'[8]Cumulative Stats'!D78</f>
        <v>106</v>
      </c>
      <c r="E53">
        <f>'[8]Cumulative Stats'!E78</f>
        <v>3.3125</v>
      </c>
      <c r="F53">
        <f>'[8]Cumulative Stats'!F78</f>
        <v>12</v>
      </c>
      <c r="G53">
        <f>'[8]Cumulative Stats'!G78</f>
        <v>1</v>
      </c>
      <c r="J53" t="str">
        <f>'[1]Cumulative Stats'!A99</f>
        <v>Gipson</v>
      </c>
      <c r="K53" s="8" t="s">
        <v>121</v>
      </c>
      <c r="L53">
        <f>'[1]Cumulative Stats'!C99</f>
        <v>19</v>
      </c>
      <c r="M53">
        <f>'[1]Cumulative Stats'!D99</f>
        <v>248</v>
      </c>
      <c r="N53" s="6">
        <f>'[1]Cumulative Stats'!E99</f>
        <v>13.052631578947368</v>
      </c>
      <c r="O53">
        <f>'[1]Cumulative Stats'!F99</f>
        <v>29</v>
      </c>
      <c r="P53">
        <f>'[1]Cumulative Stats'!G99</f>
        <v>0</v>
      </c>
      <c r="S53" s="11"/>
      <c r="T53" s="12"/>
      <c r="U53" s="13"/>
      <c r="V53" s="13"/>
      <c r="W53" s="14"/>
      <c r="X53" s="14"/>
      <c r="Y53" s="14"/>
      <c r="Z53" s="14"/>
      <c r="AB53" s="16"/>
      <c r="AC53" s="17"/>
      <c r="AD53" s="18"/>
      <c r="AE53" s="18"/>
      <c r="AF53" s="19"/>
      <c r="AG53" s="20"/>
      <c r="AH53" s="18"/>
      <c r="AI53" s="18"/>
      <c r="AK53" s="16"/>
      <c r="AL53" s="21"/>
      <c r="AM53" s="22"/>
      <c r="AN53" s="22"/>
      <c r="AO53" s="23"/>
      <c r="AP53" s="21"/>
      <c r="AQ53" s="22"/>
      <c r="AR53" s="22"/>
    </row>
    <row r="54" spans="1:44">
      <c r="A54" t="str">
        <f>'[6]Cumulative Stats'!A80</f>
        <v>Jordan</v>
      </c>
      <c r="B54" s="8" t="s">
        <v>126</v>
      </c>
      <c r="C54">
        <f>'[6]Cumulative Stats'!C80</f>
        <v>13</v>
      </c>
      <c r="D54">
        <f>'[6]Cumulative Stats'!D80</f>
        <v>99</v>
      </c>
      <c r="E54">
        <f>'[6]Cumulative Stats'!E80</f>
        <v>7.615384615384615</v>
      </c>
      <c r="F54">
        <f>'[6]Cumulative Stats'!F80</f>
        <v>25</v>
      </c>
      <c r="G54">
        <f>'[6]Cumulative Stats'!G80</f>
        <v>1</v>
      </c>
      <c r="J54" t="str">
        <f>'[7]Cumulative Stats'!A98</f>
        <v>Beasley</v>
      </c>
      <c r="K54" s="8" t="s">
        <v>127</v>
      </c>
      <c r="L54">
        <f>'[7]Cumulative Stats'!C98</f>
        <v>18</v>
      </c>
      <c r="M54">
        <f>'[7]Cumulative Stats'!D98</f>
        <v>319</v>
      </c>
      <c r="N54">
        <f>'[7]Cumulative Stats'!E98</f>
        <v>17.722222222222221</v>
      </c>
      <c r="O54">
        <f>'[7]Cumulative Stats'!F98</f>
        <v>40</v>
      </c>
      <c r="P54">
        <f>'[7]Cumulative Stats'!G98</f>
        <v>0</v>
      </c>
      <c r="S54" s="11"/>
      <c r="T54" s="12"/>
      <c r="U54" s="13"/>
      <c r="V54" s="13"/>
      <c r="W54" s="14"/>
      <c r="X54" s="14"/>
      <c r="Y54" s="14"/>
      <c r="Z54" s="14"/>
      <c r="AB54" s="16"/>
      <c r="AC54" s="17"/>
      <c r="AD54" s="18"/>
      <c r="AE54" s="18"/>
      <c r="AF54" s="19"/>
      <c r="AG54" s="20"/>
      <c r="AH54" s="18"/>
      <c r="AI54" s="18"/>
      <c r="AK54" s="16"/>
      <c r="AL54" s="21"/>
      <c r="AM54" s="22"/>
      <c r="AN54" s="22"/>
      <c r="AO54" s="23"/>
      <c r="AP54" s="21"/>
      <c r="AQ54" s="22"/>
      <c r="AR54" s="22"/>
    </row>
    <row r="55" spans="1:44">
      <c r="A55" t="str">
        <f>'[11]Cumulative Stats'!A78</f>
        <v>Thomas</v>
      </c>
      <c r="B55" s="8" t="s">
        <v>132</v>
      </c>
      <c r="C55">
        <f>'[11]Cumulative Stats'!C78</f>
        <v>28</v>
      </c>
      <c r="D55">
        <f>'[11]Cumulative Stats'!D78</f>
        <v>98</v>
      </c>
      <c r="E55">
        <f>'[11]Cumulative Stats'!E78</f>
        <v>3.5</v>
      </c>
      <c r="F55">
        <f>'[11]Cumulative Stats'!F78</f>
        <v>35</v>
      </c>
      <c r="G55">
        <f>'[11]Cumulative Stats'!G78</f>
        <v>1</v>
      </c>
      <c r="J55" t="str">
        <f>'[13]Cumulative Stats'!A98</f>
        <v>Harraway</v>
      </c>
      <c r="K55" s="8" t="s">
        <v>133</v>
      </c>
      <c r="L55">
        <f>'[13]Cumulative Stats'!C98</f>
        <v>18</v>
      </c>
      <c r="M55">
        <f>'[13]Cumulative Stats'!D98</f>
        <v>109</v>
      </c>
      <c r="N55">
        <f>'[13]Cumulative Stats'!E98</f>
        <v>6.0555555555555554</v>
      </c>
      <c r="O55">
        <f>'[13]Cumulative Stats'!F98</f>
        <v>29</v>
      </c>
      <c r="P55">
        <f>'[13]Cumulative Stats'!G98</f>
        <v>0</v>
      </c>
      <c r="S55" s="11"/>
      <c r="T55" s="12"/>
      <c r="U55" s="13"/>
      <c r="V55" s="13"/>
      <c r="W55" s="14"/>
      <c r="X55" s="14"/>
      <c r="Y55" s="14"/>
      <c r="Z55" s="14"/>
      <c r="AB55" s="16"/>
      <c r="AC55" s="17"/>
      <c r="AD55" s="18"/>
      <c r="AE55" s="18"/>
      <c r="AF55" s="19"/>
      <c r="AG55" s="20"/>
      <c r="AH55" s="18"/>
      <c r="AI55" s="18"/>
      <c r="AK55" s="16"/>
      <c r="AL55" s="21"/>
      <c r="AM55" s="22"/>
      <c r="AN55" s="22"/>
      <c r="AO55" s="23"/>
      <c r="AP55" s="21"/>
      <c r="AQ55" s="22"/>
      <c r="AR55" s="22"/>
    </row>
    <row r="56" spans="1:44">
      <c r="A56" t="str">
        <f>'[2]Cumulative Stats'!A78</f>
        <v>Hull</v>
      </c>
      <c r="B56" s="8" t="s">
        <v>122</v>
      </c>
      <c r="C56">
        <f>'[2]Cumulative Stats'!C78</f>
        <v>35</v>
      </c>
      <c r="D56">
        <f>'[2]Cumulative Stats'!D78</f>
        <v>96</v>
      </c>
      <c r="E56">
        <f>'[2]Cumulative Stats'!E78</f>
        <v>2.7428571428571429</v>
      </c>
      <c r="F56">
        <f>'[2]Cumulative Stats'!F78</f>
        <v>14</v>
      </c>
      <c r="G56">
        <f>'[2]Cumulative Stats'!G78</f>
        <v>2</v>
      </c>
      <c r="J56" t="str">
        <f>'[10]Cumulative Stats'!A98</f>
        <v>Pinder</v>
      </c>
      <c r="K56" s="8" t="s">
        <v>130</v>
      </c>
      <c r="L56">
        <f>'[10]Cumulative Stats'!C98</f>
        <v>18</v>
      </c>
      <c r="M56">
        <f>'[10]Cumulative Stats'!D98</f>
        <v>154</v>
      </c>
      <c r="N56">
        <f>'[10]Cumulative Stats'!E98</f>
        <v>8.5555555555555554</v>
      </c>
      <c r="O56">
        <f>'[10]Cumulative Stats'!F98</f>
        <v>14</v>
      </c>
      <c r="P56">
        <f>'[10]Cumulative Stats'!G98</f>
        <v>0</v>
      </c>
      <c r="S56" s="11"/>
      <c r="T56" s="12"/>
      <c r="U56" s="13"/>
      <c r="V56" s="13"/>
      <c r="W56" s="14"/>
      <c r="X56" s="14"/>
      <c r="Y56" s="14"/>
      <c r="Z56" s="14"/>
      <c r="AB56" s="16"/>
      <c r="AC56" s="17"/>
      <c r="AD56" s="18"/>
      <c r="AE56" s="18"/>
      <c r="AF56" s="19"/>
      <c r="AG56" s="20"/>
      <c r="AH56" s="18"/>
      <c r="AI56" s="18"/>
      <c r="AK56" s="16"/>
      <c r="AL56" s="21"/>
      <c r="AM56" s="22"/>
      <c r="AN56" s="22"/>
      <c r="AO56" s="23"/>
      <c r="AP56" s="21"/>
      <c r="AQ56" s="22"/>
      <c r="AR56" s="22"/>
    </row>
    <row r="57" spans="1:44">
      <c r="A57" t="str">
        <f>'[5]Cumulative Stats'!A79</f>
        <v>Starr</v>
      </c>
      <c r="B57" s="8" t="s">
        <v>125</v>
      </c>
      <c r="C57">
        <f>'[5]Cumulative Stats'!C79</f>
        <v>16</v>
      </c>
      <c r="D57">
        <f>'[5]Cumulative Stats'!D79</f>
        <v>76</v>
      </c>
      <c r="E57">
        <f>'[5]Cumulative Stats'!E79</f>
        <v>4.75</v>
      </c>
      <c r="F57">
        <f>'[5]Cumulative Stats'!F79</f>
        <v>30</v>
      </c>
      <c r="G57">
        <f>'[5]Cumulative Stats'!G79</f>
        <v>0</v>
      </c>
      <c r="J57" t="str">
        <f>'[11]Cumulative Stats'!A99</f>
        <v>Tucker</v>
      </c>
      <c r="K57" s="8" t="s">
        <v>132</v>
      </c>
      <c r="L57">
        <f>'[11]Cumulative Stats'!C99</f>
        <v>18</v>
      </c>
      <c r="M57">
        <f>'[11]Cumulative Stats'!D99</f>
        <v>104</v>
      </c>
      <c r="N57">
        <f>'[11]Cumulative Stats'!E99</f>
        <v>5.7777777777777777</v>
      </c>
      <c r="O57">
        <f>'[11]Cumulative Stats'!F99</f>
        <v>33</v>
      </c>
      <c r="P57">
        <f>'[11]Cumulative Stats'!G99</f>
        <v>0</v>
      </c>
      <c r="S57" s="11"/>
      <c r="T57" s="12"/>
      <c r="U57" s="13"/>
      <c r="V57" s="13"/>
      <c r="W57" s="14"/>
      <c r="X57" s="14"/>
      <c r="Y57" s="14"/>
      <c r="Z57" s="14"/>
      <c r="AB57" s="16"/>
      <c r="AC57" s="17"/>
      <c r="AD57" s="18"/>
      <c r="AE57" s="18"/>
      <c r="AF57" s="19"/>
      <c r="AG57" s="20"/>
      <c r="AH57" s="18"/>
      <c r="AI57" s="18"/>
      <c r="AK57" s="16"/>
      <c r="AL57" s="21"/>
      <c r="AM57" s="22"/>
      <c r="AN57" s="22"/>
      <c r="AO57" s="23"/>
      <c r="AP57" s="21"/>
      <c r="AQ57" s="22"/>
      <c r="AR57" s="22"/>
    </row>
    <row r="58" spans="1:44">
      <c r="A58" t="str">
        <f>'[2]Cumulative Stats'!A79</f>
        <v>Concannon</v>
      </c>
      <c r="B58" s="8" t="s">
        <v>122</v>
      </c>
      <c r="C58">
        <f>'[2]Cumulative Stats'!C79</f>
        <v>44</v>
      </c>
      <c r="D58">
        <f>'[2]Cumulative Stats'!D79</f>
        <v>70</v>
      </c>
      <c r="E58">
        <f>'[2]Cumulative Stats'!E79</f>
        <v>1.5909090909090908</v>
      </c>
      <c r="F58">
        <f>'[2]Cumulative Stats'!F79</f>
        <v>23</v>
      </c>
      <c r="G58">
        <f>'[2]Cumulative Stats'!G79</f>
        <v>1</v>
      </c>
      <c r="J58" t="str">
        <f>'[12]Cumulative Stats'!A98</f>
        <v>Edwards</v>
      </c>
      <c r="K58" s="8" t="s">
        <v>131</v>
      </c>
      <c r="L58">
        <f>'[12]Cumulative Stats'!C98</f>
        <v>17</v>
      </c>
      <c r="M58">
        <f>'[12]Cumulative Stats'!D98</f>
        <v>241</v>
      </c>
      <c r="N58">
        <f>'[12]Cumulative Stats'!E98</f>
        <v>14.176470588235293</v>
      </c>
      <c r="O58">
        <f>'[12]Cumulative Stats'!F98</f>
        <v>35</v>
      </c>
      <c r="P58">
        <f>'[12]Cumulative Stats'!G98</f>
        <v>2</v>
      </c>
      <c r="S58" s="11"/>
      <c r="T58" s="12"/>
      <c r="U58" s="13"/>
      <c r="V58" s="13"/>
      <c r="W58" s="14"/>
      <c r="X58" s="14"/>
      <c r="Y58" s="14"/>
      <c r="Z58" s="14"/>
      <c r="AB58" s="16"/>
      <c r="AC58" s="17"/>
      <c r="AD58" s="18"/>
      <c r="AE58" s="18"/>
      <c r="AF58" s="19"/>
      <c r="AG58" s="20"/>
      <c r="AH58" s="18"/>
      <c r="AI58" s="18"/>
      <c r="AK58" s="16"/>
      <c r="AL58" s="21"/>
      <c r="AM58" s="22"/>
      <c r="AN58" s="22"/>
      <c r="AO58" s="23"/>
      <c r="AP58" s="21"/>
      <c r="AQ58" s="22"/>
      <c r="AR58" s="22"/>
    </row>
    <row r="59" spans="1:44">
      <c r="A59" t="str">
        <f>'[8]Cumulative Stats'!A79</f>
        <v>Wheelwright</v>
      </c>
      <c r="B59" s="8" t="s">
        <v>128</v>
      </c>
      <c r="C59">
        <f>'[8]Cumulative Stats'!C79</f>
        <v>17</v>
      </c>
      <c r="D59">
        <f>'[8]Cumulative Stats'!D79</f>
        <v>70</v>
      </c>
      <c r="E59">
        <f>'[8]Cumulative Stats'!E79</f>
        <v>4.117647058823529</v>
      </c>
      <c r="F59">
        <f>'[8]Cumulative Stats'!F79</f>
        <v>25</v>
      </c>
      <c r="G59">
        <f>'[8]Cumulative Stats'!G79</f>
        <v>0</v>
      </c>
      <c r="J59" t="str">
        <f>'[5]Cumulative Stats'!A97</f>
        <v>Clancy</v>
      </c>
      <c r="K59" s="8" t="s">
        <v>125</v>
      </c>
      <c r="L59">
        <f>'[5]Cumulative Stats'!C97</f>
        <v>17</v>
      </c>
      <c r="M59">
        <f>'[5]Cumulative Stats'!D97</f>
        <v>288</v>
      </c>
      <c r="N59" s="6">
        <f>'[5]Cumulative Stats'!E97</f>
        <v>16.941176470588236</v>
      </c>
      <c r="O59">
        <f>'[5]Cumulative Stats'!F97</f>
        <v>34</v>
      </c>
      <c r="P59">
        <f>'[5]Cumulative Stats'!G97</f>
        <v>0</v>
      </c>
      <c r="S59" s="11"/>
      <c r="T59" s="12"/>
      <c r="U59" s="13"/>
      <c r="V59" s="13"/>
      <c r="W59" s="14"/>
      <c r="X59" s="14"/>
      <c r="Y59" s="14"/>
      <c r="Z59" s="14"/>
      <c r="AB59" s="16"/>
      <c r="AC59" s="17"/>
      <c r="AD59" s="18"/>
      <c r="AE59" s="18"/>
      <c r="AF59" s="19"/>
      <c r="AG59" s="20"/>
      <c r="AH59" s="18"/>
      <c r="AI59" s="18"/>
      <c r="AK59" s="16"/>
      <c r="AL59" s="21"/>
      <c r="AM59" s="22"/>
      <c r="AN59" s="22"/>
      <c r="AO59" s="23"/>
      <c r="AP59" s="21"/>
      <c r="AQ59" s="22"/>
      <c r="AR59" s="22"/>
    </row>
    <row r="60" spans="1:44">
      <c r="A60" t="str">
        <f>'[5]Cumulative Stats'!A80</f>
        <v>Williams, P</v>
      </c>
      <c r="B60" s="8" t="s">
        <v>125</v>
      </c>
      <c r="C60">
        <f>'[5]Cumulative Stats'!C80</f>
        <v>18</v>
      </c>
      <c r="D60">
        <f>'[5]Cumulative Stats'!D80</f>
        <v>66</v>
      </c>
      <c r="E60">
        <f>'[5]Cumulative Stats'!E80</f>
        <v>3.6666666666666665</v>
      </c>
      <c r="F60">
        <f>'[5]Cumulative Stats'!F80</f>
        <v>17</v>
      </c>
      <c r="G60">
        <f>'[5]Cumulative Stats'!G80</f>
        <v>0</v>
      </c>
      <c r="J60" t="str">
        <f>'[13]Cumulative Stats'!A99</f>
        <v>Henderson</v>
      </c>
      <c r="K60" s="8" t="s">
        <v>133</v>
      </c>
      <c r="L60">
        <f>'[13]Cumulative Stats'!C99</f>
        <v>15</v>
      </c>
      <c r="M60">
        <f>'[13]Cumulative Stats'!D99</f>
        <v>187</v>
      </c>
      <c r="N60">
        <f>'[13]Cumulative Stats'!E99</f>
        <v>12.466666666666667</v>
      </c>
      <c r="O60">
        <f>'[13]Cumulative Stats'!F99</f>
        <v>39</v>
      </c>
      <c r="P60">
        <f>'[13]Cumulative Stats'!G99</f>
        <v>2</v>
      </c>
      <c r="S60" s="11"/>
      <c r="T60" s="12"/>
      <c r="U60" s="13"/>
      <c r="V60" s="13"/>
      <c r="W60" s="14"/>
      <c r="X60" s="14"/>
      <c r="Y60" s="14"/>
      <c r="Z60" s="14"/>
      <c r="AB60" s="16"/>
      <c r="AC60" s="17"/>
      <c r="AD60" s="18"/>
      <c r="AE60" s="18"/>
      <c r="AF60" s="19"/>
      <c r="AG60" s="20"/>
      <c r="AH60" s="18"/>
      <c r="AI60" s="18"/>
      <c r="AK60" s="16"/>
      <c r="AL60" s="21"/>
      <c r="AM60" s="22"/>
      <c r="AN60" s="22"/>
      <c r="AO60" s="23"/>
      <c r="AP60" s="21"/>
      <c r="AQ60" s="22"/>
      <c r="AR60" s="22"/>
    </row>
    <row r="61" spans="1:44">
      <c r="A61" t="str">
        <f>'[10]Cumulative Stats'!A78</f>
        <v>Watkins</v>
      </c>
      <c r="B61" s="8" t="s">
        <v>130</v>
      </c>
      <c r="C61">
        <f>'[10]Cumulative Stats'!C78</f>
        <v>31</v>
      </c>
      <c r="D61">
        <f>'[10]Cumulative Stats'!D78</f>
        <v>62</v>
      </c>
      <c r="E61">
        <f>'[10]Cumulative Stats'!E78</f>
        <v>2</v>
      </c>
      <c r="F61">
        <f>'[10]Cumulative Stats'!F78</f>
        <v>21</v>
      </c>
      <c r="G61">
        <f>'[10]Cumulative Stats'!G78</f>
        <v>0</v>
      </c>
      <c r="J61" t="str">
        <f>'[6]Cumulative Stats'!A99</f>
        <v>Mason</v>
      </c>
      <c r="K61" s="8" t="s">
        <v>126</v>
      </c>
      <c r="L61">
        <f>'[6]Cumulative Stats'!C99</f>
        <v>14</v>
      </c>
      <c r="M61">
        <f>'[6]Cumulative Stats'!D99</f>
        <v>102</v>
      </c>
      <c r="N61" s="6">
        <f>'[6]Cumulative Stats'!E99</f>
        <v>7.2857142857142856</v>
      </c>
      <c r="O61">
        <f>'[6]Cumulative Stats'!F99</f>
        <v>18</v>
      </c>
      <c r="P61">
        <f>'[6]Cumulative Stats'!G99</f>
        <v>0</v>
      </c>
      <c r="S61" s="11"/>
      <c r="T61" s="12"/>
      <c r="U61" s="13"/>
      <c r="V61" s="13"/>
      <c r="W61" s="14"/>
      <c r="X61" s="14"/>
      <c r="Y61" s="14"/>
      <c r="Z61" s="14"/>
      <c r="AB61" s="16"/>
      <c r="AC61" s="17"/>
      <c r="AD61" s="18"/>
      <c r="AE61" s="18"/>
      <c r="AF61" s="19"/>
      <c r="AG61" s="20"/>
      <c r="AH61" s="18"/>
      <c r="AI61" s="18"/>
      <c r="AK61" s="16"/>
      <c r="AL61" s="21"/>
      <c r="AM61" s="22"/>
      <c r="AN61" s="22"/>
      <c r="AO61" s="23"/>
      <c r="AP61" s="21"/>
      <c r="AQ61" s="22"/>
      <c r="AR61" s="22"/>
    </row>
    <row r="62" spans="1:44">
      <c r="A62" t="str">
        <f>'[9]Cumulative Stats'!A79</f>
        <v>Morrison</v>
      </c>
      <c r="B62" s="8" t="s">
        <v>129</v>
      </c>
      <c r="C62">
        <f>'[9]Cumulative Stats'!C79</f>
        <v>13</v>
      </c>
      <c r="D62">
        <f>'[9]Cumulative Stats'!D79</f>
        <v>58</v>
      </c>
      <c r="E62">
        <f>'[9]Cumulative Stats'!E79</f>
        <v>4.4615384615384617</v>
      </c>
      <c r="F62">
        <f>'[9]Cumulative Stats'!F79</f>
        <v>18</v>
      </c>
      <c r="G62">
        <f>'[9]Cumulative Stats'!G79</f>
        <v>0</v>
      </c>
      <c r="J62" t="str">
        <f>'[6]Cumulative Stats'!A98</f>
        <v>Studstill</v>
      </c>
      <c r="K62" s="8" t="s">
        <v>126</v>
      </c>
      <c r="L62">
        <f>'[6]Cumulative Stats'!C98</f>
        <v>14</v>
      </c>
      <c r="M62">
        <f>'[6]Cumulative Stats'!D98</f>
        <v>189</v>
      </c>
      <c r="N62" s="6">
        <f>'[6]Cumulative Stats'!E98</f>
        <v>13.5</v>
      </c>
      <c r="O62">
        <f>'[6]Cumulative Stats'!F98</f>
        <v>40</v>
      </c>
      <c r="P62">
        <f>'[6]Cumulative Stats'!G98</f>
        <v>1</v>
      </c>
      <c r="S62" s="11"/>
      <c r="T62" s="12"/>
      <c r="U62" s="13"/>
      <c r="V62" s="13"/>
      <c r="W62" s="14"/>
      <c r="X62" s="14"/>
      <c r="Y62" s="14"/>
      <c r="Z62" s="14"/>
      <c r="AB62" s="16"/>
      <c r="AC62" s="17"/>
      <c r="AD62" s="18"/>
      <c r="AE62" s="18"/>
      <c r="AF62" s="19"/>
      <c r="AG62" s="20"/>
      <c r="AH62" s="18"/>
      <c r="AI62" s="18"/>
      <c r="AK62" s="16"/>
      <c r="AL62" s="21"/>
      <c r="AM62" s="22"/>
      <c r="AN62" s="22"/>
      <c r="AO62" s="23"/>
      <c r="AP62" s="21"/>
      <c r="AQ62" s="22"/>
      <c r="AR62" s="22"/>
    </row>
    <row r="63" spans="1:44">
      <c r="A63" t="str">
        <f>'[2]Cumulative Stats'!A80</f>
        <v>Baynham</v>
      </c>
      <c r="B63" s="8" t="s">
        <v>122</v>
      </c>
      <c r="C63">
        <f>'[2]Cumulative Stats'!C80</f>
        <v>26</v>
      </c>
      <c r="D63">
        <f>'[2]Cumulative Stats'!D80</f>
        <v>54</v>
      </c>
      <c r="E63">
        <f>'[2]Cumulative Stats'!E80</f>
        <v>2.0769230769230771</v>
      </c>
      <c r="F63">
        <f>'[2]Cumulative Stats'!F80</f>
        <v>12</v>
      </c>
      <c r="G63">
        <f>'[2]Cumulative Stats'!G80</f>
        <v>0</v>
      </c>
      <c r="J63" t="str">
        <f>'[5]Cumulative Stats'!A98</f>
        <v>Williams, T</v>
      </c>
      <c r="K63" s="8" t="s">
        <v>125</v>
      </c>
      <c r="L63">
        <f>'[5]Cumulative Stats'!C98</f>
        <v>14</v>
      </c>
      <c r="M63">
        <f>'[5]Cumulative Stats'!D98</f>
        <v>140</v>
      </c>
      <c r="N63" s="6">
        <f>'[5]Cumulative Stats'!E98</f>
        <v>10</v>
      </c>
      <c r="O63">
        <f>'[5]Cumulative Stats'!F98</f>
        <v>18</v>
      </c>
      <c r="P63">
        <f>'[5]Cumulative Stats'!G98</f>
        <v>0</v>
      </c>
      <c r="S63" s="11"/>
      <c r="T63" s="12"/>
      <c r="U63" s="13"/>
      <c r="V63" s="13"/>
      <c r="W63" s="14"/>
      <c r="X63" s="14"/>
      <c r="Y63" s="14"/>
      <c r="Z63" s="14"/>
      <c r="AB63" s="16"/>
      <c r="AC63" s="17"/>
      <c r="AD63" s="18"/>
      <c r="AE63" s="18"/>
      <c r="AF63" s="19"/>
      <c r="AG63" s="20"/>
      <c r="AH63" s="18"/>
      <c r="AI63" s="18"/>
      <c r="AK63" s="16"/>
      <c r="AL63" s="21"/>
      <c r="AM63" s="22"/>
      <c r="AN63" s="22"/>
      <c r="AO63" s="23"/>
      <c r="AP63" s="21"/>
      <c r="AQ63" s="22"/>
      <c r="AR63" s="22"/>
    </row>
    <row r="64" spans="1:44">
      <c r="A64" t="str">
        <f>'[8]Cumulative Stats'!A80</f>
        <v>Livingston</v>
      </c>
      <c r="B64" s="8" t="s">
        <v>128</v>
      </c>
      <c r="C64">
        <f>'[8]Cumulative Stats'!C80</f>
        <v>10</v>
      </c>
      <c r="D64">
        <f>'[8]Cumulative Stats'!D80</f>
        <v>53</v>
      </c>
      <c r="E64">
        <f>'[8]Cumulative Stats'!E80</f>
        <v>5.3</v>
      </c>
      <c r="F64">
        <f>'[8]Cumulative Stats'!F80</f>
        <v>19</v>
      </c>
      <c r="G64">
        <f>'[8]Cumulative Stats'!G80</f>
        <v>0</v>
      </c>
      <c r="J64" t="str">
        <f>'[8]Cumulative Stats'!A98</f>
        <v>Burrough</v>
      </c>
      <c r="K64" s="8" t="s">
        <v>128</v>
      </c>
      <c r="L64">
        <f>'[8]Cumulative Stats'!C98</f>
        <v>14</v>
      </c>
      <c r="M64">
        <f>'[8]Cumulative Stats'!D98</f>
        <v>186</v>
      </c>
      <c r="N64" s="6">
        <f>'[8]Cumulative Stats'!E98</f>
        <v>13.285714285714286</v>
      </c>
      <c r="O64">
        <f>'[8]Cumulative Stats'!F98</f>
        <v>26</v>
      </c>
      <c r="P64">
        <f>'[8]Cumulative Stats'!G98</f>
        <v>1</v>
      </c>
      <c r="S64" s="11"/>
      <c r="T64" s="12"/>
      <c r="U64" s="13"/>
      <c r="V64" s="13"/>
      <c r="W64" s="14"/>
      <c r="X64" s="14"/>
      <c r="Y64" s="14"/>
      <c r="Z64" s="14"/>
      <c r="AB64" s="16"/>
      <c r="AC64" s="17"/>
      <c r="AD64" s="18"/>
      <c r="AE64" s="18"/>
      <c r="AF64" s="19"/>
      <c r="AG64" s="20"/>
      <c r="AH64" s="18"/>
      <c r="AI64" s="18"/>
      <c r="AK64" s="16"/>
      <c r="AL64" s="21"/>
      <c r="AM64" s="22"/>
      <c r="AN64" s="22"/>
      <c r="AO64" s="23"/>
      <c r="AP64" s="21"/>
      <c r="AQ64" s="22"/>
      <c r="AR64" s="22"/>
    </row>
    <row r="65" spans="1:44">
      <c r="A65" t="str">
        <f>'[7]Cumulative Stats'!A79</f>
        <v>Cuozzo</v>
      </c>
      <c r="B65" s="8" t="s">
        <v>127</v>
      </c>
      <c r="C65">
        <f>'[7]Cumulative Stats'!C79</f>
        <v>29</v>
      </c>
      <c r="D65">
        <f>'[7]Cumulative Stats'!D79</f>
        <v>47</v>
      </c>
      <c r="E65">
        <f>'[7]Cumulative Stats'!E79</f>
        <v>1.6206896551724137</v>
      </c>
      <c r="F65">
        <f>'[7]Cumulative Stats'!F79</f>
        <v>16</v>
      </c>
      <c r="G65">
        <f>'[7]Cumulative Stats'!G79</f>
        <v>0</v>
      </c>
      <c r="J65" t="str">
        <f>'[11]Cumulative Stats'!A100</f>
        <v>Thomas</v>
      </c>
      <c r="K65" s="8" t="s">
        <v>132</v>
      </c>
      <c r="L65">
        <f>'[11]Cumulative Stats'!C100</f>
        <v>13</v>
      </c>
      <c r="M65">
        <f>'[11]Cumulative Stats'!D100</f>
        <v>202</v>
      </c>
      <c r="N65" s="6">
        <f>'[11]Cumulative Stats'!E100</f>
        <v>15.538461538461538</v>
      </c>
      <c r="O65">
        <f>'[11]Cumulative Stats'!F100</f>
        <v>61</v>
      </c>
      <c r="P65">
        <f>'[11]Cumulative Stats'!G100</f>
        <v>3</v>
      </c>
      <c r="S65" s="11"/>
      <c r="T65" s="12"/>
      <c r="U65" s="13"/>
      <c r="V65" s="13"/>
      <c r="W65" s="14"/>
      <c r="X65" s="14"/>
      <c r="Y65" s="14"/>
      <c r="Z65" s="14"/>
      <c r="AB65" s="16"/>
      <c r="AC65" s="17"/>
      <c r="AD65" s="18"/>
      <c r="AE65" s="18"/>
      <c r="AF65" s="19"/>
      <c r="AG65" s="20"/>
      <c r="AH65" s="18"/>
      <c r="AI65" s="18"/>
      <c r="AK65" s="16"/>
      <c r="AL65" s="21"/>
      <c r="AM65" s="22"/>
      <c r="AN65" s="22"/>
      <c r="AO65" s="23"/>
      <c r="AP65" s="21"/>
      <c r="AQ65" s="22"/>
      <c r="AR65" s="22"/>
    </row>
    <row r="66" spans="1:44">
      <c r="A66" t="str">
        <f>'[13]Cumulative Stats'!A78</f>
        <v>Jurgensen</v>
      </c>
      <c r="B66" s="8" t="s">
        <v>133</v>
      </c>
      <c r="C66">
        <f>'[13]Cumulative Stats'!C78</f>
        <v>11</v>
      </c>
      <c r="D66">
        <f>'[13]Cumulative Stats'!D78</f>
        <v>47</v>
      </c>
      <c r="E66">
        <f>'[13]Cumulative Stats'!E78</f>
        <v>4.2727272727272725</v>
      </c>
      <c r="F66">
        <f>'[13]Cumulative Stats'!F78</f>
        <v>20</v>
      </c>
      <c r="G66">
        <f>'[13]Cumulative Stats'!G78</f>
        <v>0</v>
      </c>
      <c r="J66" t="str">
        <f>'[5]Cumulative Stats'!A99</f>
        <v>Grabowski</v>
      </c>
      <c r="K66" s="8" t="s">
        <v>125</v>
      </c>
      <c r="L66">
        <f>'[5]Cumulative Stats'!C99</f>
        <v>12</v>
      </c>
      <c r="M66">
        <f>'[5]Cumulative Stats'!D99</f>
        <v>75</v>
      </c>
      <c r="N66">
        <f>'[5]Cumulative Stats'!E99</f>
        <v>6.25</v>
      </c>
      <c r="O66">
        <f>'[5]Cumulative Stats'!F99</f>
        <v>12</v>
      </c>
      <c r="P66">
        <f>'[5]Cumulative Stats'!G99</f>
        <v>0</v>
      </c>
      <c r="S66" s="11"/>
      <c r="T66" s="12"/>
      <c r="U66" s="13"/>
      <c r="V66" s="13"/>
      <c r="W66" s="14"/>
      <c r="X66" s="14"/>
      <c r="Y66" s="14"/>
      <c r="Z66" s="14"/>
      <c r="AB66" s="16"/>
      <c r="AC66" s="17"/>
      <c r="AD66" s="18"/>
      <c r="AE66" s="18"/>
      <c r="AF66" s="19"/>
      <c r="AG66" s="20"/>
      <c r="AH66" s="18"/>
      <c r="AI66" s="18"/>
      <c r="AK66" s="16"/>
      <c r="AL66" s="21"/>
      <c r="AM66" s="22"/>
      <c r="AN66" s="22"/>
      <c r="AO66" s="23"/>
      <c r="AP66" s="21"/>
      <c r="AQ66" s="22"/>
      <c r="AR66" s="22"/>
    </row>
    <row r="67" spans="1:44">
      <c r="A67" t="str">
        <f>'[8]Cumulative Stats'!A81</f>
        <v>McCall</v>
      </c>
      <c r="B67" s="8" t="s">
        <v>128</v>
      </c>
      <c r="C67">
        <f>'[8]Cumulative Stats'!C81</f>
        <v>23</v>
      </c>
      <c r="D67">
        <f>'[8]Cumulative Stats'!D81</f>
        <v>44</v>
      </c>
      <c r="E67">
        <f>'[8]Cumulative Stats'!E81</f>
        <v>1.9130434782608696</v>
      </c>
      <c r="F67">
        <f>'[8]Cumulative Stats'!F81</f>
        <v>13</v>
      </c>
      <c r="G67">
        <f>'[8]Cumulative Stats'!G81</f>
        <v>1</v>
      </c>
      <c r="J67" t="str">
        <f>'[3]Cumulative Stats'!A97</f>
        <v>Hill</v>
      </c>
      <c r="K67" s="8" t="s">
        <v>123</v>
      </c>
      <c r="L67">
        <f>'[3]Cumulative Stats'!C97</f>
        <v>12</v>
      </c>
      <c r="M67">
        <f>'[3]Cumulative Stats'!D97</f>
        <v>123</v>
      </c>
      <c r="N67" s="6">
        <f>'[3]Cumulative Stats'!E97</f>
        <v>10.25</v>
      </c>
      <c r="O67">
        <f>'[3]Cumulative Stats'!F97</f>
        <v>32</v>
      </c>
      <c r="P67">
        <f>'[3]Cumulative Stats'!G97</f>
        <v>0</v>
      </c>
      <c r="S67" s="11"/>
      <c r="T67" s="12"/>
      <c r="U67" s="13"/>
      <c r="V67" s="13"/>
      <c r="W67" s="14"/>
      <c r="X67" s="14"/>
      <c r="Y67" s="14"/>
      <c r="Z67" s="14"/>
      <c r="AB67" s="16"/>
      <c r="AC67" s="17"/>
      <c r="AD67" s="18"/>
      <c r="AE67" s="18"/>
      <c r="AF67" s="19"/>
      <c r="AG67" s="20"/>
      <c r="AH67" s="18"/>
      <c r="AI67" s="18"/>
      <c r="AK67" s="16"/>
      <c r="AL67" s="21"/>
      <c r="AM67" s="22"/>
      <c r="AN67" s="22"/>
      <c r="AO67" s="23"/>
      <c r="AP67" s="21"/>
      <c r="AQ67" s="22"/>
      <c r="AR67" s="22"/>
    </row>
    <row r="68" spans="1:44">
      <c r="A68" t="str">
        <f>'[12]Cumulative Stats'!A79</f>
        <v>Latourette</v>
      </c>
      <c r="B68" s="8" t="s">
        <v>131</v>
      </c>
      <c r="C68">
        <f>'[12]Cumulative Stats'!C79</f>
        <v>3</v>
      </c>
      <c r="D68">
        <f>'[12]Cumulative Stats'!D79</f>
        <v>42</v>
      </c>
      <c r="E68">
        <f>'[12]Cumulative Stats'!E79</f>
        <v>14</v>
      </c>
      <c r="F68">
        <f>'[12]Cumulative Stats'!F79</f>
        <v>33</v>
      </c>
      <c r="G68">
        <f>'[12]Cumulative Stats'!G79</f>
        <v>0</v>
      </c>
      <c r="J68" t="str">
        <f>'[2]Cumulative Stats'!A96</f>
        <v>Montgomery</v>
      </c>
      <c r="K68" s="8" t="s">
        <v>122</v>
      </c>
      <c r="L68">
        <f>'[2]Cumulative Stats'!C96</f>
        <v>12</v>
      </c>
      <c r="M68">
        <f>'[2]Cumulative Stats'!D96</f>
        <v>58</v>
      </c>
      <c r="N68">
        <f>'[2]Cumulative Stats'!E96</f>
        <v>4.833333333333333</v>
      </c>
      <c r="O68">
        <f>'[2]Cumulative Stats'!F96</f>
        <v>16</v>
      </c>
      <c r="P68">
        <f>'[2]Cumulative Stats'!G96</f>
        <v>0</v>
      </c>
      <c r="S68" s="11"/>
      <c r="T68" s="12"/>
      <c r="U68" s="13"/>
      <c r="V68" s="13"/>
      <c r="W68" s="14"/>
      <c r="X68" s="14"/>
      <c r="Y68" s="14"/>
      <c r="Z68" s="14"/>
      <c r="AB68" s="16"/>
      <c r="AC68" s="17"/>
      <c r="AD68" s="18"/>
      <c r="AE68" s="18"/>
      <c r="AF68" s="19"/>
      <c r="AG68" s="20"/>
      <c r="AH68" s="18"/>
      <c r="AI68" s="18"/>
      <c r="AK68" s="16"/>
      <c r="AL68" s="21"/>
      <c r="AM68" s="22"/>
      <c r="AN68" s="22"/>
      <c r="AO68" s="23"/>
      <c r="AP68" s="21"/>
      <c r="AQ68" s="22"/>
      <c r="AR68" s="22"/>
    </row>
    <row r="69" spans="1:44">
      <c r="A69" t="str">
        <f>'[2]Cumulative Stats'!A81</f>
        <v>Sayers</v>
      </c>
      <c r="B69" s="8" t="s">
        <v>122</v>
      </c>
      <c r="C69">
        <f>'[2]Cumulative Stats'!C81</f>
        <v>22</v>
      </c>
      <c r="D69">
        <f>'[2]Cumulative Stats'!D81</f>
        <v>41</v>
      </c>
      <c r="E69">
        <f>'[2]Cumulative Stats'!E81</f>
        <v>1.8636363636363635</v>
      </c>
      <c r="F69">
        <f>'[2]Cumulative Stats'!F81</f>
        <v>8</v>
      </c>
      <c r="G69">
        <f>'[2]Cumulative Stats'!G81</f>
        <v>0</v>
      </c>
      <c r="J69" t="str">
        <f>'[3]Cumulative Stats'!A98</f>
        <v>Rucker</v>
      </c>
      <c r="K69" s="8" t="s">
        <v>123</v>
      </c>
      <c r="L69">
        <f>'[3]Cumulative Stats'!C98</f>
        <v>12</v>
      </c>
      <c r="M69">
        <f>'[3]Cumulative Stats'!D98</f>
        <v>298</v>
      </c>
      <c r="N69">
        <f>'[3]Cumulative Stats'!E98</f>
        <v>24.833333333333332</v>
      </c>
      <c r="O69">
        <f>'[3]Cumulative Stats'!F98</f>
        <v>83</v>
      </c>
      <c r="P69">
        <f>'[3]Cumulative Stats'!G98</f>
        <v>3</v>
      </c>
      <c r="S69" s="11"/>
      <c r="T69" s="12"/>
      <c r="U69" s="13"/>
      <c r="V69" s="13"/>
      <c r="W69" s="14"/>
      <c r="X69" s="14"/>
      <c r="Y69" s="14"/>
      <c r="Z69" s="14"/>
      <c r="AB69" s="16"/>
      <c r="AC69" s="17"/>
      <c r="AD69" s="18"/>
      <c r="AE69" s="18"/>
      <c r="AF69" s="19"/>
      <c r="AG69" s="20"/>
      <c r="AH69" s="18"/>
      <c r="AI69" s="18"/>
      <c r="AK69" s="16"/>
      <c r="AL69" s="21"/>
      <c r="AM69" s="22"/>
      <c r="AN69" s="22"/>
      <c r="AO69" s="23"/>
      <c r="AP69" s="21"/>
      <c r="AQ69" s="22"/>
      <c r="AR69" s="22"/>
    </row>
    <row r="70" spans="1:44">
      <c r="A70" t="str">
        <f>'[11]Cumulative Stats'!A79</f>
        <v>Isenbarger</v>
      </c>
      <c r="B70" s="8" t="s">
        <v>132</v>
      </c>
      <c r="C70">
        <f>'[11]Cumulative Stats'!C79</f>
        <v>15</v>
      </c>
      <c r="D70">
        <f>'[11]Cumulative Stats'!D79</f>
        <v>41</v>
      </c>
      <c r="E70">
        <f>'[11]Cumulative Stats'!E79</f>
        <v>2.7333333333333334</v>
      </c>
      <c r="F70">
        <f>'[11]Cumulative Stats'!F79</f>
        <v>11</v>
      </c>
      <c r="G70">
        <f>'[11]Cumulative Stats'!G79</f>
        <v>0</v>
      </c>
      <c r="J70" t="str">
        <f>'[4]Cumulative Stats'!A98</f>
        <v>Hughes</v>
      </c>
      <c r="K70" s="8" t="s">
        <v>124</v>
      </c>
      <c r="L70">
        <f>'[4]Cumulative Stats'!C98</f>
        <v>12</v>
      </c>
      <c r="M70">
        <f>'[4]Cumulative Stats'!D98</f>
        <v>253</v>
      </c>
      <c r="N70">
        <f>'[4]Cumulative Stats'!E98</f>
        <v>21.083333333333332</v>
      </c>
      <c r="O70">
        <f>'[4]Cumulative Stats'!F98</f>
        <v>50</v>
      </c>
      <c r="P70">
        <f>'[4]Cumulative Stats'!G98</f>
        <v>3</v>
      </c>
      <c r="S70" s="11"/>
      <c r="T70" s="12"/>
      <c r="U70" s="13"/>
      <c r="V70" s="13"/>
      <c r="W70" s="14"/>
      <c r="X70" s="14"/>
      <c r="Y70" s="14"/>
      <c r="Z70" s="14"/>
      <c r="AB70" s="16"/>
      <c r="AC70" s="17"/>
      <c r="AD70" s="18"/>
      <c r="AE70" s="18"/>
      <c r="AF70" s="19"/>
      <c r="AG70" s="20"/>
      <c r="AH70" s="18"/>
      <c r="AI70" s="18"/>
      <c r="AK70" s="16"/>
      <c r="AL70" s="21"/>
      <c r="AM70" s="22"/>
      <c r="AN70" s="22"/>
      <c r="AO70" s="23"/>
      <c r="AP70" s="21"/>
      <c r="AQ70" s="22"/>
      <c r="AR70" s="22"/>
    </row>
    <row r="71" spans="1:44">
      <c r="A71" t="str">
        <f>'[11]Cumulative Stats'!A80</f>
        <v>Kwalick</v>
      </c>
      <c r="B71" s="8" t="s">
        <v>132</v>
      </c>
      <c r="C71">
        <f>'[11]Cumulative Stats'!C80</f>
        <v>3</v>
      </c>
      <c r="D71">
        <f>'[11]Cumulative Stats'!D80</f>
        <v>41</v>
      </c>
      <c r="E71">
        <f>'[11]Cumulative Stats'!E80</f>
        <v>13.666666666666666</v>
      </c>
      <c r="F71">
        <f>'[11]Cumulative Stats'!F80</f>
        <v>23</v>
      </c>
      <c r="G71">
        <f>'[11]Cumulative Stats'!G80</f>
        <v>0</v>
      </c>
      <c r="J71" t="str">
        <f>'[8]Cumulative Stats'!A100</f>
        <v>Baker</v>
      </c>
      <c r="K71" s="8" t="s">
        <v>128</v>
      </c>
      <c r="L71">
        <f>'[8]Cumulative Stats'!C100</f>
        <v>11</v>
      </c>
      <c r="M71">
        <f>'[8]Cumulative Stats'!D100</f>
        <v>72</v>
      </c>
      <c r="N71" s="6">
        <f>'[8]Cumulative Stats'!E100</f>
        <v>6.5454545454545459</v>
      </c>
      <c r="O71">
        <f>'[8]Cumulative Stats'!F100</f>
        <v>16</v>
      </c>
      <c r="P71">
        <f>'[8]Cumulative Stats'!G100</f>
        <v>1</v>
      </c>
      <c r="S71" s="11"/>
      <c r="T71" s="12"/>
      <c r="U71" s="13"/>
      <c r="V71" s="13"/>
      <c r="W71" s="14"/>
      <c r="X71" s="14"/>
      <c r="Y71" s="14"/>
      <c r="Z71" s="14"/>
      <c r="AB71" s="16"/>
      <c r="AC71" s="17"/>
      <c r="AD71" s="18"/>
      <c r="AE71" s="18"/>
      <c r="AF71" s="19"/>
      <c r="AG71" s="20"/>
      <c r="AH71" s="18"/>
      <c r="AI71" s="18"/>
      <c r="AK71" s="16"/>
      <c r="AL71" s="21"/>
      <c r="AM71" s="22"/>
      <c r="AN71" s="22"/>
      <c r="AO71" s="23"/>
      <c r="AP71" s="21"/>
      <c r="AQ71" s="22"/>
      <c r="AR71" s="22"/>
    </row>
    <row r="72" spans="1:44">
      <c r="A72" t="str">
        <f>'[8]Cumulative Stats'!A82</f>
        <v>Davis</v>
      </c>
      <c r="B72" s="8" t="s">
        <v>128</v>
      </c>
      <c r="C72">
        <f>'[8]Cumulative Stats'!C82</f>
        <v>23</v>
      </c>
      <c r="D72">
        <f>'[8]Cumulative Stats'!D82</f>
        <v>41</v>
      </c>
      <c r="E72">
        <f>'[8]Cumulative Stats'!E82</f>
        <v>1.7826086956521738</v>
      </c>
      <c r="F72">
        <f>'[8]Cumulative Stats'!F82</f>
        <v>20</v>
      </c>
      <c r="G72">
        <f>'[8]Cumulative Stats'!G82</f>
        <v>0</v>
      </c>
      <c r="J72" t="str">
        <f>'[2]Cumulative Stats'!A97</f>
        <v>Hull</v>
      </c>
      <c r="K72" s="8" t="s">
        <v>122</v>
      </c>
      <c r="L72">
        <f>'[2]Cumulative Stats'!C97</f>
        <v>11</v>
      </c>
      <c r="M72">
        <f>'[2]Cumulative Stats'!D97</f>
        <v>76</v>
      </c>
      <c r="N72" s="6">
        <f>'[2]Cumulative Stats'!E97</f>
        <v>6.9090909090909092</v>
      </c>
      <c r="O72">
        <f>'[2]Cumulative Stats'!F97</f>
        <v>21</v>
      </c>
      <c r="P72">
        <f>'[2]Cumulative Stats'!G97</f>
        <v>1</v>
      </c>
      <c r="S72" s="11"/>
      <c r="T72" s="12"/>
      <c r="U72" s="13"/>
      <c r="V72" s="13"/>
      <c r="W72" s="14"/>
      <c r="X72" s="14"/>
      <c r="Y72" s="14"/>
      <c r="Z72" s="14"/>
      <c r="AB72" s="16"/>
      <c r="AC72" s="17"/>
      <c r="AD72" s="18"/>
      <c r="AE72" s="18"/>
      <c r="AF72" s="19"/>
      <c r="AG72" s="20"/>
      <c r="AH72" s="18"/>
      <c r="AI72" s="18"/>
      <c r="AK72" s="16"/>
      <c r="AL72" s="21"/>
      <c r="AM72" s="22"/>
      <c r="AN72" s="22"/>
      <c r="AO72" s="23"/>
      <c r="AP72" s="21"/>
      <c r="AQ72" s="22"/>
      <c r="AR72" s="22"/>
    </row>
    <row r="73" spans="1:44">
      <c r="A73" t="str">
        <f>'[1]Cumulative Stats'!A80</f>
        <v>Berry</v>
      </c>
      <c r="B73" s="8" t="s">
        <v>121</v>
      </c>
      <c r="C73">
        <f>'[1]Cumulative Stats'!C80</f>
        <v>6</v>
      </c>
      <c r="D73">
        <f>'[1]Cumulative Stats'!D80</f>
        <v>40</v>
      </c>
      <c r="E73">
        <f>'[1]Cumulative Stats'!E80</f>
        <v>6.666666666666667</v>
      </c>
      <c r="F73">
        <f>'[1]Cumulative Stats'!F80</f>
        <v>14</v>
      </c>
      <c r="G73">
        <f>'[1]Cumulative Stats'!G80</f>
        <v>1</v>
      </c>
      <c r="J73" t="str">
        <f>'[3]Cumulative Stats'!A100</f>
        <v>Thomas</v>
      </c>
      <c r="K73" s="8" t="s">
        <v>123</v>
      </c>
      <c r="L73">
        <f>'[3]Cumulative Stats'!C100</f>
        <v>11</v>
      </c>
      <c r="M73">
        <f>'[3]Cumulative Stats'!D100</f>
        <v>105</v>
      </c>
      <c r="N73" s="6">
        <f>'[3]Cumulative Stats'!E100</f>
        <v>9.545454545454545</v>
      </c>
      <c r="O73">
        <f>'[3]Cumulative Stats'!F100</f>
        <v>32</v>
      </c>
      <c r="P73">
        <f>'[3]Cumulative Stats'!G100</f>
        <v>1</v>
      </c>
      <c r="S73" s="11"/>
      <c r="T73" s="12"/>
      <c r="U73" s="13"/>
      <c r="V73" s="13"/>
      <c r="W73" s="14"/>
      <c r="X73" s="14"/>
      <c r="Y73" s="14"/>
      <c r="Z73" s="14"/>
      <c r="AB73" s="16"/>
      <c r="AC73" s="17"/>
      <c r="AD73" s="18"/>
      <c r="AE73" s="18"/>
      <c r="AF73" s="19"/>
      <c r="AG73" s="20"/>
      <c r="AH73" s="18"/>
      <c r="AI73" s="18"/>
      <c r="AK73" s="16"/>
      <c r="AL73" s="21"/>
      <c r="AM73" s="22"/>
      <c r="AN73" s="22"/>
      <c r="AO73" s="23"/>
      <c r="AP73" s="21"/>
      <c r="AQ73" s="22"/>
      <c r="AR73" s="22"/>
    </row>
    <row r="74" spans="1:44">
      <c r="A74" t="str">
        <f>'[13]Cumulative Stats'!A79</f>
        <v>Bragg</v>
      </c>
      <c r="B74" s="8" t="s">
        <v>133</v>
      </c>
      <c r="C74">
        <f>'[13]Cumulative Stats'!C79</f>
        <v>2</v>
      </c>
      <c r="D74">
        <f>'[13]Cumulative Stats'!D79</f>
        <v>40</v>
      </c>
      <c r="E74">
        <f>'[13]Cumulative Stats'!E79</f>
        <v>20</v>
      </c>
      <c r="F74">
        <f>'[13]Cumulative Stats'!F79</f>
        <v>40</v>
      </c>
      <c r="G74">
        <f>'[13]Cumulative Stats'!G79</f>
        <v>0</v>
      </c>
      <c r="J74" t="str">
        <f>'[3]Cumulative Stats'!A101</f>
        <v>Ditka</v>
      </c>
      <c r="K74" s="8" t="s">
        <v>123</v>
      </c>
      <c r="L74">
        <f>'[3]Cumulative Stats'!C101</f>
        <v>11</v>
      </c>
      <c r="M74">
        <f>'[3]Cumulative Stats'!D101</f>
        <v>132</v>
      </c>
      <c r="N74" s="6">
        <f>'[3]Cumulative Stats'!E101</f>
        <v>12</v>
      </c>
      <c r="O74">
        <f>'[3]Cumulative Stats'!F101</f>
        <v>38</v>
      </c>
      <c r="P74">
        <f>'[3]Cumulative Stats'!G101</f>
        <v>2</v>
      </c>
      <c r="S74" s="11"/>
      <c r="T74" s="12"/>
      <c r="U74" s="13"/>
      <c r="V74" s="13"/>
      <c r="W74" s="14"/>
      <c r="X74" s="14"/>
      <c r="Y74" s="14"/>
      <c r="Z74" s="14"/>
      <c r="AB74" s="16"/>
      <c r="AC74" s="17"/>
      <c r="AD74" s="18"/>
      <c r="AE74" s="18"/>
      <c r="AF74" s="19"/>
      <c r="AG74" s="20"/>
      <c r="AH74" s="18"/>
      <c r="AI74" s="18"/>
      <c r="AK74" s="16"/>
      <c r="AL74" s="21"/>
      <c r="AM74" s="22"/>
      <c r="AN74" s="22"/>
      <c r="AO74" s="23"/>
      <c r="AP74" s="21"/>
      <c r="AQ74" s="22"/>
      <c r="AR74" s="22"/>
    </row>
    <row r="75" spans="1:44">
      <c r="A75" t="str">
        <f>'[4]Cumulative Stats'!A80</f>
        <v>Eddy</v>
      </c>
      <c r="B75" s="8" t="s">
        <v>124</v>
      </c>
      <c r="C75">
        <f>'[4]Cumulative Stats'!C80</f>
        <v>15</v>
      </c>
      <c r="D75">
        <f>'[4]Cumulative Stats'!D80</f>
        <v>38</v>
      </c>
      <c r="E75">
        <f>'[4]Cumulative Stats'!E80</f>
        <v>2.5333333333333332</v>
      </c>
      <c r="F75">
        <f>'[4]Cumulative Stats'!F80</f>
        <v>8</v>
      </c>
      <c r="G75">
        <f>'[4]Cumulative Stats'!G80</f>
        <v>0</v>
      </c>
      <c r="J75" t="str">
        <f>'[3]Cumulative Stats'!A99</f>
        <v>Reeves</v>
      </c>
      <c r="K75" s="8" t="s">
        <v>123</v>
      </c>
      <c r="L75">
        <f>'[3]Cumulative Stats'!C99</f>
        <v>11</v>
      </c>
      <c r="M75">
        <f>'[3]Cumulative Stats'!D99</f>
        <v>93</v>
      </c>
      <c r="N75" s="6">
        <f>'[3]Cumulative Stats'!E99</f>
        <v>8.454545454545455</v>
      </c>
      <c r="O75">
        <f>'[3]Cumulative Stats'!F99</f>
        <v>25</v>
      </c>
      <c r="P75">
        <f>'[3]Cumulative Stats'!G99</f>
        <v>1</v>
      </c>
      <c r="S75" s="11"/>
      <c r="T75" s="12"/>
      <c r="U75" s="13"/>
      <c r="V75" s="13"/>
      <c r="W75" s="14"/>
      <c r="X75" s="14"/>
      <c r="Y75" s="14"/>
      <c r="Z75" s="14"/>
      <c r="AB75" s="16"/>
      <c r="AC75" s="17"/>
      <c r="AD75" s="18"/>
      <c r="AE75" s="18"/>
      <c r="AF75" s="19"/>
      <c r="AG75" s="20"/>
      <c r="AH75" s="18"/>
      <c r="AI75" s="18"/>
      <c r="AK75" s="16"/>
      <c r="AL75" s="21"/>
      <c r="AM75" s="22"/>
      <c r="AN75" s="22"/>
      <c r="AO75" s="23"/>
      <c r="AP75" s="21"/>
      <c r="AQ75" s="22"/>
      <c r="AR75" s="22"/>
    </row>
    <row r="76" spans="1:44">
      <c r="A76" t="str">
        <f>'[12]Cumulative Stats'!A80</f>
        <v>Smith</v>
      </c>
      <c r="B76" s="8" t="s">
        <v>131</v>
      </c>
      <c r="C76">
        <f>'[12]Cumulative Stats'!C80</f>
        <v>4</v>
      </c>
      <c r="D76">
        <f>'[12]Cumulative Stats'!D80</f>
        <v>36</v>
      </c>
      <c r="E76">
        <f>'[12]Cumulative Stats'!E80</f>
        <v>9</v>
      </c>
      <c r="F76">
        <f>'[12]Cumulative Stats'!F80</f>
        <v>19</v>
      </c>
      <c r="G76">
        <f>'[12]Cumulative Stats'!G80</f>
        <v>0</v>
      </c>
      <c r="J76" t="str">
        <f>'[8]Cumulative Stats'!A99</f>
        <v>Otis</v>
      </c>
      <c r="K76" s="8" t="s">
        <v>128</v>
      </c>
      <c r="L76">
        <f>'[8]Cumulative Stats'!C99</f>
        <v>11</v>
      </c>
      <c r="M76">
        <f>'[8]Cumulative Stats'!D99</f>
        <v>75</v>
      </c>
      <c r="N76" s="6">
        <f>'[8]Cumulative Stats'!E99</f>
        <v>6.8181818181818183</v>
      </c>
      <c r="O76">
        <f>'[8]Cumulative Stats'!F99</f>
        <v>14</v>
      </c>
      <c r="P76">
        <f>'[8]Cumulative Stats'!G99</f>
        <v>0</v>
      </c>
      <c r="S76" s="11"/>
      <c r="T76" s="12"/>
      <c r="U76" s="13"/>
      <c r="V76" s="13"/>
      <c r="W76" s="14"/>
      <c r="X76" s="14"/>
      <c r="Y76" s="14"/>
      <c r="Z76" s="14"/>
      <c r="AB76" s="16"/>
      <c r="AC76" s="17"/>
      <c r="AD76" s="18"/>
      <c r="AE76" s="18"/>
      <c r="AF76" s="19"/>
      <c r="AG76" s="20"/>
      <c r="AH76" s="18"/>
      <c r="AI76" s="18"/>
      <c r="AK76" s="16"/>
      <c r="AL76" s="21"/>
      <c r="AM76" s="22"/>
      <c r="AN76" s="22"/>
      <c r="AO76" s="23"/>
      <c r="AP76" s="21"/>
      <c r="AQ76" s="22"/>
      <c r="AR76" s="22"/>
    </row>
    <row r="77" spans="1:44">
      <c r="A77" t="str">
        <f>'[10]Cumulative Stats'!A79</f>
        <v>Jones, H</v>
      </c>
      <c r="B77" s="8" t="s">
        <v>130</v>
      </c>
      <c r="C77">
        <f>'[10]Cumulative Stats'!C79</f>
        <v>11</v>
      </c>
      <c r="D77">
        <f>'[10]Cumulative Stats'!D79</f>
        <v>36</v>
      </c>
      <c r="E77">
        <f>'[10]Cumulative Stats'!E79</f>
        <v>3.2727272727272729</v>
      </c>
      <c r="F77">
        <f>'[10]Cumulative Stats'!F79</f>
        <v>12</v>
      </c>
      <c r="G77">
        <f>'[10]Cumulative Stats'!G79</f>
        <v>0</v>
      </c>
      <c r="J77" t="str">
        <f>'[7]Cumulative Stats'!A99</f>
        <v>Brown</v>
      </c>
      <c r="K77" s="8" t="s">
        <v>127</v>
      </c>
      <c r="L77">
        <f>'[7]Cumulative Stats'!C99</f>
        <v>10</v>
      </c>
      <c r="M77">
        <f>'[7]Cumulative Stats'!D99</f>
        <v>83</v>
      </c>
      <c r="N77">
        <f>'[7]Cumulative Stats'!E99</f>
        <v>8.3000000000000007</v>
      </c>
      <c r="O77">
        <f>'[7]Cumulative Stats'!F99</f>
        <v>19</v>
      </c>
      <c r="P77">
        <f>'[7]Cumulative Stats'!G99</f>
        <v>1</v>
      </c>
      <c r="S77" s="11"/>
      <c r="T77" s="12"/>
      <c r="U77" s="13"/>
      <c r="V77" s="13"/>
      <c r="W77" s="14"/>
      <c r="X77" s="14"/>
      <c r="Y77" s="14"/>
      <c r="Z77" s="14"/>
      <c r="AB77" s="16"/>
      <c r="AC77" s="17"/>
      <c r="AD77" s="18"/>
      <c r="AE77" s="18"/>
      <c r="AF77" s="19"/>
      <c r="AG77" s="20"/>
      <c r="AH77" s="18"/>
      <c r="AI77" s="18"/>
      <c r="AK77" s="16"/>
      <c r="AL77" s="21"/>
      <c r="AM77" s="22"/>
      <c r="AN77" s="22"/>
      <c r="AO77" s="23"/>
      <c r="AP77" s="21"/>
      <c r="AQ77" s="22"/>
      <c r="AR77" s="22"/>
    </row>
    <row r="78" spans="1:44">
      <c r="A78" t="str">
        <f>'[2]Cumulative Stats'!A82</f>
        <v>Douglass</v>
      </c>
      <c r="B78" s="8" t="s">
        <v>122</v>
      </c>
      <c r="C78">
        <f>'[2]Cumulative Stats'!C82</f>
        <v>10</v>
      </c>
      <c r="D78">
        <f>'[2]Cumulative Stats'!D82</f>
        <v>33</v>
      </c>
      <c r="E78">
        <f>'[2]Cumulative Stats'!E82</f>
        <v>3.3</v>
      </c>
      <c r="F78">
        <f>'[2]Cumulative Stats'!F82</f>
        <v>25</v>
      </c>
      <c r="G78">
        <f>'[2]Cumulative Stats'!G82</f>
        <v>0</v>
      </c>
      <c r="J78" t="str">
        <f>'[7]Cumulative Stats'!A100</f>
        <v>Jones</v>
      </c>
      <c r="K78" s="8" t="s">
        <v>127</v>
      </c>
      <c r="L78">
        <f>'[7]Cumulative Stats'!C100</f>
        <v>10</v>
      </c>
      <c r="M78">
        <f>'[7]Cumulative Stats'!D100</f>
        <v>122</v>
      </c>
      <c r="N78">
        <f>'[7]Cumulative Stats'!E100</f>
        <v>12.2</v>
      </c>
      <c r="O78">
        <f>'[7]Cumulative Stats'!F100</f>
        <v>29</v>
      </c>
      <c r="P78">
        <f>'[7]Cumulative Stats'!G100</f>
        <v>0</v>
      </c>
      <c r="S78" s="11"/>
      <c r="T78" s="12"/>
      <c r="U78" s="13"/>
      <c r="V78" s="13"/>
      <c r="W78" s="14"/>
      <c r="X78" s="14"/>
      <c r="Y78" s="14"/>
      <c r="Z78" s="14"/>
      <c r="AB78" s="16"/>
      <c r="AC78" s="17"/>
      <c r="AD78" s="18"/>
      <c r="AE78" s="18"/>
      <c r="AF78" s="19"/>
      <c r="AG78" s="20"/>
      <c r="AH78" s="18"/>
      <c r="AI78" s="18"/>
      <c r="AK78" s="16"/>
      <c r="AL78" s="21"/>
      <c r="AM78" s="22"/>
      <c r="AN78" s="22"/>
      <c r="AO78" s="23"/>
      <c r="AP78" s="21"/>
      <c r="AQ78" s="22"/>
      <c r="AR78" s="22"/>
    </row>
    <row r="79" spans="1:44">
      <c r="A79" t="str">
        <f>'[3]Cumulative Stats'!A80</f>
        <v>Norman</v>
      </c>
      <c r="B79" s="8" t="s">
        <v>123</v>
      </c>
      <c r="C79">
        <f>'[3]Cumulative Stats'!C80</f>
        <v>2</v>
      </c>
      <c r="D79">
        <f>'[3]Cumulative Stats'!D80</f>
        <v>33</v>
      </c>
      <c r="E79">
        <f>'[3]Cumulative Stats'!E80</f>
        <v>16.5</v>
      </c>
      <c r="F79">
        <f>'[3]Cumulative Stats'!F80</f>
        <v>29</v>
      </c>
      <c r="G79">
        <f>'[3]Cumulative Stats'!G80</f>
        <v>0</v>
      </c>
      <c r="J79" t="str">
        <f>'[5]Cumulative Stats'!A100</f>
        <v>Hampton</v>
      </c>
      <c r="K79" s="8" t="s">
        <v>125</v>
      </c>
      <c r="L79">
        <f>'[5]Cumulative Stats'!C100</f>
        <v>10</v>
      </c>
      <c r="M79">
        <f>'[5]Cumulative Stats'!D100</f>
        <v>58</v>
      </c>
      <c r="N79" s="6">
        <f>'[5]Cumulative Stats'!E100</f>
        <v>5.8</v>
      </c>
      <c r="O79">
        <f>'[5]Cumulative Stats'!F100</f>
        <v>16</v>
      </c>
      <c r="P79">
        <f>'[5]Cumulative Stats'!G100</f>
        <v>0</v>
      </c>
      <c r="S79" s="11"/>
      <c r="T79" s="12"/>
      <c r="U79" s="13"/>
      <c r="V79" s="13"/>
      <c r="W79" s="14"/>
      <c r="X79" s="14"/>
      <c r="Y79" s="14"/>
      <c r="Z79" s="14"/>
      <c r="AB79" s="16"/>
      <c r="AC79" s="17"/>
      <c r="AD79" s="18"/>
      <c r="AE79" s="18"/>
      <c r="AF79" s="19"/>
      <c r="AG79" s="20"/>
      <c r="AH79" s="18"/>
      <c r="AI79" s="18"/>
      <c r="AK79" s="16"/>
      <c r="AL79" s="21"/>
      <c r="AM79" s="22"/>
      <c r="AN79" s="22"/>
      <c r="AO79" s="23"/>
      <c r="AP79" s="21"/>
      <c r="AQ79" s="22"/>
      <c r="AR79" s="22"/>
    </row>
    <row r="80" spans="1:44">
      <c r="A80" t="str">
        <f>'[7]Cumulative Stats'!A80</f>
        <v>Lindsey</v>
      </c>
      <c r="B80" s="8" t="s">
        <v>127</v>
      </c>
      <c r="C80">
        <f>'[7]Cumulative Stats'!C80</f>
        <v>5</v>
      </c>
      <c r="D80">
        <f>'[7]Cumulative Stats'!D80</f>
        <v>29</v>
      </c>
      <c r="E80">
        <f>'[7]Cumulative Stats'!E80</f>
        <v>5.8</v>
      </c>
      <c r="F80">
        <f>'[7]Cumulative Stats'!F80</f>
        <v>13</v>
      </c>
      <c r="G80">
        <f>'[7]Cumulative Stats'!G80</f>
        <v>1</v>
      </c>
      <c r="J80" t="str">
        <f>'[2]Cumulative Stats'!A99</f>
        <v>Bull</v>
      </c>
      <c r="K80" s="8" t="s">
        <v>122</v>
      </c>
      <c r="L80">
        <f>'[2]Cumulative Stats'!C99</f>
        <v>9</v>
      </c>
      <c r="M80">
        <f>'[2]Cumulative Stats'!D99</f>
        <v>71</v>
      </c>
      <c r="N80">
        <f>'[2]Cumulative Stats'!E99</f>
        <v>7.8888888888888893</v>
      </c>
      <c r="O80">
        <f>'[2]Cumulative Stats'!F99</f>
        <v>33</v>
      </c>
      <c r="P80">
        <f>'[2]Cumulative Stats'!G99</f>
        <v>0</v>
      </c>
      <c r="S80" s="11"/>
      <c r="T80" s="12"/>
      <c r="U80" s="13"/>
      <c r="V80" s="13"/>
      <c r="W80" s="14"/>
      <c r="X80" s="14"/>
      <c r="Y80" s="14"/>
      <c r="Z80" s="14"/>
      <c r="AB80" s="16"/>
      <c r="AC80" s="17"/>
      <c r="AD80" s="18"/>
      <c r="AE80" s="18"/>
      <c r="AF80" s="19"/>
      <c r="AG80" s="20"/>
      <c r="AH80" s="18"/>
      <c r="AI80" s="18"/>
      <c r="AK80" s="16"/>
      <c r="AL80" s="21"/>
      <c r="AM80" s="22"/>
      <c r="AN80" s="22"/>
      <c r="AO80" s="23"/>
      <c r="AP80" s="21"/>
      <c r="AQ80" s="22"/>
      <c r="AR80" s="22"/>
    </row>
    <row r="81" spans="1:44">
      <c r="A81" t="str">
        <f>'[4]Cumulative Stats'!A81</f>
        <v>Maxwell</v>
      </c>
      <c r="B81" s="8" t="s">
        <v>124</v>
      </c>
      <c r="C81">
        <f>'[4]Cumulative Stats'!C81</f>
        <v>1</v>
      </c>
      <c r="D81">
        <f>'[4]Cumulative Stats'!D81</f>
        <v>29</v>
      </c>
      <c r="E81">
        <f>'[4]Cumulative Stats'!E81</f>
        <v>29</v>
      </c>
      <c r="F81">
        <f>'[4]Cumulative Stats'!F81</f>
        <v>29</v>
      </c>
      <c r="G81">
        <f>'[4]Cumulative Stats'!G81</f>
        <v>0</v>
      </c>
      <c r="J81" t="str">
        <f>'[2]Cumulative Stats'!A98</f>
        <v>Wallace</v>
      </c>
      <c r="K81" s="8" t="s">
        <v>122</v>
      </c>
      <c r="L81">
        <f>'[2]Cumulative Stats'!C98</f>
        <v>9</v>
      </c>
      <c r="M81">
        <f>'[2]Cumulative Stats'!D98</f>
        <v>121</v>
      </c>
      <c r="N81">
        <f>'[2]Cumulative Stats'!E98</f>
        <v>13.444444444444445</v>
      </c>
      <c r="O81">
        <f>'[2]Cumulative Stats'!F98</f>
        <v>37</v>
      </c>
      <c r="P81">
        <f>'[2]Cumulative Stats'!G98</f>
        <v>0</v>
      </c>
      <c r="S81" s="11"/>
      <c r="T81" s="12"/>
      <c r="U81" s="13"/>
      <c r="V81" s="13"/>
      <c r="W81" s="14"/>
      <c r="X81" s="14"/>
      <c r="Y81" s="14"/>
      <c r="Z81" s="14"/>
      <c r="AB81" s="16"/>
      <c r="AC81" s="17"/>
      <c r="AD81" s="18"/>
      <c r="AE81" s="18"/>
      <c r="AF81" s="19"/>
      <c r="AG81" s="20"/>
      <c r="AH81" s="18"/>
      <c r="AI81" s="18"/>
      <c r="AK81" s="16"/>
      <c r="AL81" s="21"/>
      <c r="AM81" s="22"/>
      <c r="AN81" s="22"/>
      <c r="AO81" s="23"/>
      <c r="AP81" s="21"/>
      <c r="AQ81" s="22"/>
      <c r="AR81" s="22"/>
    </row>
    <row r="82" spans="1:44">
      <c r="A82" t="str">
        <f>'[3]Cumulative Stats'!A81</f>
        <v>Morton</v>
      </c>
      <c r="B82" s="8" t="s">
        <v>123</v>
      </c>
      <c r="C82">
        <f>'[3]Cumulative Stats'!C81</f>
        <v>22</v>
      </c>
      <c r="D82">
        <f>'[3]Cumulative Stats'!D81</f>
        <v>27</v>
      </c>
      <c r="E82">
        <f>'[3]Cumulative Stats'!E81</f>
        <v>1.2272727272727273</v>
      </c>
      <c r="F82">
        <f>'[3]Cumulative Stats'!F81</f>
        <v>16</v>
      </c>
      <c r="G82">
        <f>'[3]Cumulative Stats'!G81</f>
        <v>0</v>
      </c>
      <c r="J82" t="str">
        <f>'[12]Cumulative Stats'!A99</f>
        <v>Roland</v>
      </c>
      <c r="K82" s="8" t="s">
        <v>131</v>
      </c>
      <c r="L82">
        <f>'[12]Cumulative Stats'!C99</f>
        <v>9</v>
      </c>
      <c r="M82">
        <f>'[12]Cumulative Stats'!D99</f>
        <v>63</v>
      </c>
      <c r="N82" s="6">
        <f>'[12]Cumulative Stats'!E99</f>
        <v>7</v>
      </c>
      <c r="O82">
        <f>'[12]Cumulative Stats'!F99</f>
        <v>10</v>
      </c>
      <c r="P82">
        <f>'[12]Cumulative Stats'!G99</f>
        <v>1</v>
      </c>
      <c r="S82" s="11"/>
      <c r="T82" s="12"/>
      <c r="U82" s="13"/>
      <c r="V82" s="13"/>
      <c r="W82" s="14"/>
      <c r="X82" s="14"/>
      <c r="Y82" s="14"/>
      <c r="Z82" s="14"/>
      <c r="AB82" s="16"/>
      <c r="AC82" s="17"/>
      <c r="AD82" s="18"/>
      <c r="AE82" s="18"/>
      <c r="AF82" s="19"/>
      <c r="AG82" s="20"/>
      <c r="AH82" s="18"/>
      <c r="AI82" s="18"/>
      <c r="AK82" s="16"/>
      <c r="AL82" s="21"/>
      <c r="AM82" s="22"/>
      <c r="AN82" s="22"/>
      <c r="AO82" s="23"/>
      <c r="AP82" s="21"/>
      <c r="AQ82" s="22"/>
      <c r="AR82" s="22"/>
    </row>
    <row r="83" spans="1:44">
      <c r="A83" t="str">
        <f>'[6]Cumulative Stats'!A81</f>
        <v>Studstill</v>
      </c>
      <c r="B83" s="8" t="s">
        <v>126</v>
      </c>
      <c r="C83">
        <f>'[6]Cumulative Stats'!C81</f>
        <v>1</v>
      </c>
      <c r="D83">
        <f>'[6]Cumulative Stats'!D81</f>
        <v>25</v>
      </c>
      <c r="E83">
        <f>'[6]Cumulative Stats'!E81</f>
        <v>25</v>
      </c>
      <c r="F83">
        <f>'[6]Cumulative Stats'!F81</f>
        <v>25</v>
      </c>
      <c r="G83">
        <f>'[6]Cumulative Stats'!G81</f>
        <v>0</v>
      </c>
      <c r="J83" t="str">
        <f>'[2]Cumulative Stats'!A100</f>
        <v>Baynham</v>
      </c>
      <c r="K83" s="8" t="s">
        <v>122</v>
      </c>
      <c r="L83">
        <f>'[2]Cumulative Stats'!C100</f>
        <v>9</v>
      </c>
      <c r="M83">
        <f>'[2]Cumulative Stats'!D100</f>
        <v>30</v>
      </c>
      <c r="N83" s="6">
        <f>'[2]Cumulative Stats'!E100</f>
        <v>3.3333333333333335</v>
      </c>
      <c r="O83">
        <f>'[2]Cumulative Stats'!F100</f>
        <v>10</v>
      </c>
      <c r="P83">
        <f>'[2]Cumulative Stats'!G100</f>
        <v>0</v>
      </c>
      <c r="S83" s="11"/>
      <c r="T83" s="12"/>
      <c r="U83" s="13"/>
      <c r="V83" s="13"/>
      <c r="W83" s="14"/>
      <c r="X83" s="14"/>
      <c r="Y83" s="14"/>
      <c r="Z83" s="14"/>
      <c r="AB83" s="16"/>
      <c r="AC83" s="17"/>
      <c r="AD83" s="18"/>
      <c r="AE83" s="18"/>
      <c r="AF83" s="19"/>
      <c r="AG83" s="20"/>
      <c r="AH83" s="18"/>
      <c r="AI83" s="18"/>
      <c r="AK83" s="16"/>
      <c r="AL83" s="21"/>
      <c r="AM83" s="22"/>
      <c r="AN83" s="22"/>
      <c r="AO83" s="23"/>
      <c r="AP83" s="21"/>
      <c r="AQ83" s="22"/>
      <c r="AR83" s="22"/>
    </row>
    <row r="84" spans="1:44">
      <c r="A84" t="str">
        <f>'[13]Cumulative Stats'!A80</f>
        <v>Kopay</v>
      </c>
      <c r="B84" s="8" t="s">
        <v>133</v>
      </c>
      <c r="C84">
        <f>'[13]Cumulative Stats'!C80</f>
        <v>13</v>
      </c>
      <c r="D84">
        <f>'[13]Cumulative Stats'!D80</f>
        <v>25</v>
      </c>
      <c r="E84">
        <f>'[13]Cumulative Stats'!E80</f>
        <v>1.9230769230769231</v>
      </c>
      <c r="F84">
        <f>'[13]Cumulative Stats'!F80</f>
        <v>9</v>
      </c>
      <c r="G84">
        <f>'[13]Cumulative Stats'!G80</f>
        <v>0</v>
      </c>
      <c r="J84" t="str">
        <f>'[3]Cumulative Stats'!A102</f>
        <v>Homan</v>
      </c>
      <c r="K84" s="8" t="s">
        <v>123</v>
      </c>
      <c r="L84">
        <f>'[3]Cumulative Stats'!C102</f>
        <v>9</v>
      </c>
      <c r="M84">
        <f>'[3]Cumulative Stats'!D102</f>
        <v>130</v>
      </c>
      <c r="N84">
        <f>'[3]Cumulative Stats'!E102</f>
        <v>14.444444444444445</v>
      </c>
      <c r="O84">
        <f>'[3]Cumulative Stats'!F102</f>
        <v>29</v>
      </c>
      <c r="P84">
        <f>'[3]Cumulative Stats'!G102</f>
        <v>1</v>
      </c>
      <c r="S84" s="11"/>
      <c r="T84" s="12"/>
      <c r="U84" s="13"/>
      <c r="V84" s="13"/>
      <c r="W84" s="14"/>
      <c r="X84" s="14"/>
      <c r="Y84" s="14"/>
      <c r="Z84" s="14"/>
      <c r="AB84" s="16"/>
      <c r="AC84" s="17"/>
      <c r="AD84" s="18"/>
      <c r="AE84" s="18"/>
      <c r="AF84" s="19"/>
      <c r="AG84" s="20"/>
      <c r="AH84" s="18"/>
      <c r="AI84" s="18"/>
      <c r="AK84" s="16"/>
      <c r="AL84" s="21"/>
      <c r="AM84" s="22"/>
      <c r="AN84" s="22"/>
      <c r="AO84" s="23"/>
      <c r="AP84" s="21"/>
      <c r="AQ84" s="22"/>
      <c r="AR84" s="22"/>
    </row>
    <row r="85" spans="1:44">
      <c r="A85" t="str">
        <f>'[3]Cumulative Stats'!A82</f>
        <v>Hayes</v>
      </c>
      <c r="B85" s="8" t="s">
        <v>123</v>
      </c>
      <c r="C85">
        <f>'[3]Cumulative Stats'!C82</f>
        <v>3</v>
      </c>
      <c r="D85">
        <f>'[3]Cumulative Stats'!D82</f>
        <v>23</v>
      </c>
      <c r="E85">
        <f>'[3]Cumulative Stats'!E82</f>
        <v>7.666666666666667</v>
      </c>
      <c r="F85">
        <f>'[3]Cumulative Stats'!F82</f>
        <v>13</v>
      </c>
      <c r="G85">
        <f>'[3]Cumulative Stats'!G82</f>
        <v>0</v>
      </c>
      <c r="J85" t="str">
        <f>'[2]Cumulative Stats'!A101</f>
        <v>Hester</v>
      </c>
      <c r="K85" s="8" t="s">
        <v>122</v>
      </c>
      <c r="L85">
        <f>'[2]Cumulative Stats'!C101</f>
        <v>9</v>
      </c>
      <c r="M85">
        <f>'[2]Cumulative Stats'!D101</f>
        <v>84</v>
      </c>
      <c r="N85">
        <f>'[2]Cumulative Stats'!E101</f>
        <v>9.3333333333333339</v>
      </c>
      <c r="O85">
        <f>'[2]Cumulative Stats'!F101</f>
        <v>21</v>
      </c>
      <c r="P85">
        <f>'[2]Cumulative Stats'!G101</f>
        <v>0</v>
      </c>
      <c r="S85" s="11"/>
      <c r="T85" s="12"/>
      <c r="U85" s="13"/>
      <c r="V85" s="13"/>
      <c r="W85" s="14"/>
      <c r="X85" s="14"/>
      <c r="Y85" s="14"/>
      <c r="Z85" s="14"/>
      <c r="AB85" s="16"/>
      <c r="AC85" s="17"/>
      <c r="AD85" s="18"/>
      <c r="AE85" s="18"/>
      <c r="AF85" s="19"/>
      <c r="AG85" s="20"/>
      <c r="AH85" s="18"/>
      <c r="AI85" s="18"/>
      <c r="AK85" s="16"/>
      <c r="AL85" s="21"/>
      <c r="AM85" s="22"/>
      <c r="AN85" s="22"/>
      <c r="AO85" s="23"/>
      <c r="AP85" s="21"/>
      <c r="AQ85" s="22"/>
      <c r="AR85" s="22"/>
    </row>
    <row r="86" spans="1:44">
      <c r="A86" t="str">
        <f>'[8]Cumulative Stats'!A83</f>
        <v>Dodd</v>
      </c>
      <c r="B86" s="8" t="s">
        <v>128</v>
      </c>
      <c r="C86">
        <f>'[8]Cumulative Stats'!C83</f>
        <v>5</v>
      </c>
      <c r="D86">
        <f>'[8]Cumulative Stats'!D83</f>
        <v>22</v>
      </c>
      <c r="E86">
        <f>'[8]Cumulative Stats'!E83</f>
        <v>4.4000000000000004</v>
      </c>
      <c r="F86">
        <f>'[8]Cumulative Stats'!F83</f>
        <v>14</v>
      </c>
      <c r="G86">
        <f>'[8]Cumulative Stats'!G83</f>
        <v>0</v>
      </c>
      <c r="J86" t="str">
        <f>'[8]Cumulative Stats'!A101</f>
        <v>Poage</v>
      </c>
      <c r="K86" s="8" t="s">
        <v>128</v>
      </c>
      <c r="L86">
        <f>'[8]Cumulative Stats'!C101</f>
        <v>8</v>
      </c>
      <c r="M86">
        <f>'[8]Cumulative Stats'!D101</f>
        <v>93</v>
      </c>
      <c r="N86">
        <f>'[8]Cumulative Stats'!E101</f>
        <v>11.625</v>
      </c>
      <c r="O86">
        <f>'[8]Cumulative Stats'!F101</f>
        <v>22</v>
      </c>
      <c r="P86">
        <f>'[8]Cumulative Stats'!G101</f>
        <v>0</v>
      </c>
      <c r="S86" s="11"/>
      <c r="T86" s="12"/>
      <c r="U86" s="13"/>
      <c r="V86" s="13"/>
      <c r="W86" s="14"/>
      <c r="X86" s="14"/>
      <c r="Y86" s="14"/>
      <c r="Z86" s="14"/>
      <c r="AB86" s="16"/>
      <c r="AC86" s="17"/>
      <c r="AD86" s="18"/>
      <c r="AE86" s="18"/>
      <c r="AF86" s="19"/>
      <c r="AG86" s="20"/>
      <c r="AH86" s="18"/>
      <c r="AI86" s="18"/>
      <c r="AK86" s="16"/>
      <c r="AL86" s="21"/>
      <c r="AM86" s="22"/>
      <c r="AN86" s="22"/>
      <c r="AO86" s="23"/>
      <c r="AP86" s="21"/>
      <c r="AQ86" s="22"/>
      <c r="AR86" s="22"/>
    </row>
    <row r="87" spans="1:44">
      <c r="A87" t="str">
        <f>'[6]Cumulative Stats'!A82</f>
        <v>Gabriel</v>
      </c>
      <c r="B87" s="8" t="s">
        <v>126</v>
      </c>
      <c r="C87">
        <f>'[6]Cumulative Stats'!C82</f>
        <v>27</v>
      </c>
      <c r="D87">
        <f>'[6]Cumulative Stats'!D82</f>
        <v>20</v>
      </c>
      <c r="E87">
        <f>'[6]Cumulative Stats'!E82</f>
        <v>0.7407407407407407</v>
      </c>
      <c r="F87">
        <f>'[6]Cumulative Stats'!F82</f>
        <v>6</v>
      </c>
      <c r="G87">
        <f>'[6]Cumulative Stats'!G82</f>
        <v>0</v>
      </c>
      <c r="J87" t="str">
        <f>'[4]Cumulative Stats'!A99</f>
        <v>McCullouch</v>
      </c>
      <c r="K87" s="8" t="s">
        <v>124</v>
      </c>
      <c r="L87">
        <f>'[4]Cumulative Stats'!C99</f>
        <v>8</v>
      </c>
      <c r="M87">
        <f>'[4]Cumulative Stats'!D99</f>
        <v>152</v>
      </c>
      <c r="N87" s="6">
        <f>'[4]Cumulative Stats'!E99</f>
        <v>19</v>
      </c>
      <c r="O87">
        <f>'[4]Cumulative Stats'!F99</f>
        <v>44</v>
      </c>
      <c r="P87">
        <f>'[4]Cumulative Stats'!G99</f>
        <v>0</v>
      </c>
      <c r="S87" s="11"/>
      <c r="T87" s="12"/>
      <c r="U87" s="13"/>
      <c r="V87" s="13"/>
      <c r="W87" s="14"/>
      <c r="X87" s="14"/>
      <c r="Y87" s="14"/>
      <c r="Z87" s="14"/>
      <c r="AB87" s="16"/>
      <c r="AC87" s="17"/>
      <c r="AD87" s="18"/>
      <c r="AE87" s="18"/>
      <c r="AF87" s="19"/>
      <c r="AG87" s="20"/>
      <c r="AH87" s="18"/>
      <c r="AI87" s="18"/>
      <c r="AK87" s="16"/>
      <c r="AL87" s="21"/>
      <c r="AM87" s="22"/>
      <c r="AN87" s="22"/>
      <c r="AO87" s="23"/>
      <c r="AP87" s="21"/>
      <c r="AQ87" s="22"/>
      <c r="AR87" s="22"/>
    </row>
    <row r="88" spans="1:44">
      <c r="A88" t="str">
        <f>'[9]Cumulative Stats'!A80</f>
        <v>Shy</v>
      </c>
      <c r="B88" s="8" t="s">
        <v>129</v>
      </c>
      <c r="C88">
        <f>'[9]Cumulative Stats'!C80</f>
        <v>6</v>
      </c>
      <c r="D88">
        <f>'[9]Cumulative Stats'!D80</f>
        <v>20</v>
      </c>
      <c r="E88">
        <f>'[9]Cumulative Stats'!E80</f>
        <v>3.3333333333333335</v>
      </c>
      <c r="F88">
        <f>'[9]Cumulative Stats'!F80</f>
        <v>12</v>
      </c>
      <c r="G88">
        <f>'[9]Cumulative Stats'!G80</f>
        <v>0</v>
      </c>
      <c r="J88" t="str">
        <f>'[2]Cumulative Stats'!A102</f>
        <v>Seymour</v>
      </c>
      <c r="K88" s="8" t="s">
        <v>122</v>
      </c>
      <c r="L88">
        <f>'[2]Cumulative Stats'!C102</f>
        <v>8</v>
      </c>
      <c r="M88">
        <f>'[2]Cumulative Stats'!D102</f>
        <v>170</v>
      </c>
      <c r="N88" s="6">
        <f>'[2]Cumulative Stats'!E102</f>
        <v>21.25</v>
      </c>
      <c r="O88">
        <f>'[2]Cumulative Stats'!F102</f>
        <v>45</v>
      </c>
      <c r="P88">
        <f>'[2]Cumulative Stats'!G102</f>
        <v>1</v>
      </c>
      <c r="S88" s="11"/>
      <c r="T88" s="12"/>
      <c r="U88" s="13"/>
      <c r="V88" s="13"/>
      <c r="W88" s="14"/>
      <c r="X88" s="14"/>
      <c r="Y88" s="14"/>
      <c r="Z88" s="14"/>
      <c r="AB88" s="16"/>
      <c r="AC88" s="17"/>
      <c r="AD88" s="18"/>
      <c r="AE88" s="18"/>
      <c r="AF88" s="19"/>
      <c r="AG88" s="20"/>
      <c r="AH88" s="18"/>
      <c r="AI88" s="18"/>
      <c r="AK88" s="16"/>
      <c r="AL88" s="21"/>
      <c r="AM88" s="22"/>
      <c r="AN88" s="22"/>
      <c r="AO88" s="23"/>
      <c r="AP88" s="21"/>
      <c r="AQ88" s="22"/>
      <c r="AR88" s="22"/>
    </row>
    <row r="89" spans="1:44">
      <c r="A89" t="str">
        <f>'[10]Cumulative Stats'!A80</f>
        <v>Snead</v>
      </c>
      <c r="B89" s="8" t="s">
        <v>130</v>
      </c>
      <c r="C89">
        <f>'[10]Cumulative Stats'!C80</f>
        <v>28</v>
      </c>
      <c r="D89">
        <f>'[10]Cumulative Stats'!D80</f>
        <v>19</v>
      </c>
      <c r="E89">
        <f>'[10]Cumulative Stats'!E80</f>
        <v>0.6785714285714286</v>
      </c>
      <c r="F89">
        <f>'[10]Cumulative Stats'!F80</f>
        <v>7</v>
      </c>
      <c r="G89">
        <f>'[10]Cumulative Stats'!G80</f>
        <v>0</v>
      </c>
      <c r="J89" t="str">
        <f>'[13]Cumulative Stats'!A100</f>
        <v>Kopay</v>
      </c>
      <c r="K89" s="8" t="s">
        <v>133</v>
      </c>
      <c r="L89">
        <f>'[13]Cumulative Stats'!C100</f>
        <v>8</v>
      </c>
      <c r="M89">
        <f>'[13]Cumulative Stats'!D100</f>
        <v>27</v>
      </c>
      <c r="N89">
        <f>'[13]Cumulative Stats'!E100</f>
        <v>3.375</v>
      </c>
      <c r="O89">
        <f>'[13]Cumulative Stats'!F100</f>
        <v>14</v>
      </c>
      <c r="P89">
        <f>'[13]Cumulative Stats'!G100</f>
        <v>0</v>
      </c>
      <c r="S89" s="11"/>
      <c r="T89" s="12"/>
      <c r="U89" s="13"/>
      <c r="V89" s="13"/>
      <c r="W89" s="14"/>
      <c r="X89" s="14"/>
      <c r="Y89" s="14"/>
      <c r="Z89" s="14"/>
      <c r="AB89" s="16"/>
      <c r="AC89" s="17"/>
      <c r="AD89" s="18"/>
      <c r="AE89" s="18"/>
      <c r="AF89" s="19"/>
      <c r="AG89" s="20"/>
      <c r="AH89" s="18"/>
      <c r="AI89" s="18"/>
      <c r="AK89" s="16"/>
      <c r="AL89" s="21"/>
      <c r="AM89" s="22"/>
      <c r="AN89" s="22"/>
      <c r="AO89" s="23"/>
      <c r="AP89" s="21"/>
      <c r="AQ89" s="22"/>
      <c r="AR89" s="22"/>
    </row>
    <row r="90" spans="1:44">
      <c r="A90" t="str">
        <f>'[13]Cumulative Stats'!A81</f>
        <v>Roberts</v>
      </c>
      <c r="B90" s="8" t="s">
        <v>133</v>
      </c>
      <c r="C90">
        <f>'[13]Cumulative Stats'!C81</f>
        <v>2</v>
      </c>
      <c r="D90">
        <f>'[13]Cumulative Stats'!D81</f>
        <v>19</v>
      </c>
      <c r="E90">
        <f>'[13]Cumulative Stats'!E81</f>
        <v>9.5</v>
      </c>
      <c r="F90">
        <f>'[13]Cumulative Stats'!F81</f>
        <v>19</v>
      </c>
      <c r="G90">
        <f>'[13]Cumulative Stats'!G81</f>
        <v>0</v>
      </c>
      <c r="J90" t="str">
        <f>'[6]Cumulative Stats'!A100</f>
        <v>Ellison</v>
      </c>
      <c r="K90" s="8" t="s">
        <v>126</v>
      </c>
      <c r="L90">
        <f>'[6]Cumulative Stats'!C100</f>
        <v>8</v>
      </c>
      <c r="M90">
        <f>'[6]Cumulative Stats'!D100</f>
        <v>30</v>
      </c>
      <c r="N90" s="6">
        <f>'[6]Cumulative Stats'!E100</f>
        <v>3.75</v>
      </c>
      <c r="O90">
        <f>'[6]Cumulative Stats'!F100</f>
        <v>12</v>
      </c>
      <c r="P90">
        <f>'[6]Cumulative Stats'!G100</f>
        <v>1</v>
      </c>
      <c r="S90" s="11"/>
      <c r="T90" s="12"/>
      <c r="U90" s="13"/>
      <c r="V90" s="13"/>
      <c r="W90" s="14"/>
      <c r="X90" s="14"/>
      <c r="Y90" s="14"/>
      <c r="Z90" s="14"/>
      <c r="AB90" s="16"/>
      <c r="AC90" s="17"/>
      <c r="AD90" s="18"/>
      <c r="AE90" s="18"/>
      <c r="AF90" s="19"/>
      <c r="AG90" s="20"/>
      <c r="AH90" s="18"/>
      <c r="AI90" s="18"/>
      <c r="AK90" s="16"/>
      <c r="AL90" s="21"/>
      <c r="AM90" s="22"/>
      <c r="AN90" s="22"/>
      <c r="AO90" s="23"/>
      <c r="AP90" s="21"/>
      <c r="AQ90" s="22"/>
      <c r="AR90" s="22"/>
    </row>
    <row r="91" spans="1:44">
      <c r="A91" t="str">
        <f>'[5]Cumulative Stats'!A81</f>
        <v>Krause</v>
      </c>
      <c r="B91" s="8" t="s">
        <v>125</v>
      </c>
      <c r="C91">
        <f>'[5]Cumulative Stats'!C81</f>
        <v>1</v>
      </c>
      <c r="D91">
        <f>'[5]Cumulative Stats'!D81</f>
        <v>19</v>
      </c>
      <c r="E91">
        <f>'[5]Cumulative Stats'!E81</f>
        <v>19</v>
      </c>
      <c r="F91">
        <f>'[5]Cumulative Stats'!F81</f>
        <v>19</v>
      </c>
      <c r="G91">
        <f>'[5]Cumulative Stats'!G81</f>
        <v>0</v>
      </c>
      <c r="J91" t="str">
        <f>'[10]Cumulative Stats'!A99</f>
        <v>Woodeshick</v>
      </c>
      <c r="K91" s="8" t="s">
        <v>130</v>
      </c>
      <c r="L91">
        <f>'[10]Cumulative Stats'!C99</f>
        <v>8</v>
      </c>
      <c r="M91">
        <f>'[10]Cumulative Stats'!D99</f>
        <v>17</v>
      </c>
      <c r="N91" s="6">
        <f>'[10]Cumulative Stats'!E99</f>
        <v>2.125</v>
      </c>
      <c r="O91">
        <f>'[10]Cumulative Stats'!F99</f>
        <v>13</v>
      </c>
      <c r="P91">
        <f>'[10]Cumulative Stats'!G99</f>
        <v>0</v>
      </c>
      <c r="S91" s="11"/>
      <c r="T91" s="12"/>
      <c r="U91" s="13"/>
      <c r="V91" s="13"/>
      <c r="W91" s="14"/>
      <c r="X91" s="14"/>
      <c r="Y91" s="14"/>
      <c r="Z91" s="14"/>
      <c r="AB91" s="16"/>
      <c r="AC91" s="17"/>
      <c r="AD91" s="18"/>
      <c r="AE91" s="18"/>
      <c r="AF91" s="19"/>
      <c r="AG91" s="20"/>
      <c r="AH91" s="18"/>
      <c r="AI91" s="18"/>
      <c r="AK91" s="16"/>
      <c r="AL91" s="21"/>
      <c r="AM91" s="22"/>
      <c r="AN91" s="22"/>
      <c r="AO91" s="23"/>
      <c r="AP91" s="21"/>
      <c r="AQ91" s="22"/>
      <c r="AR91" s="22"/>
    </row>
    <row r="92" spans="1:44">
      <c r="A92" t="str">
        <f>'[12]Cumulative Stats'!A81</f>
        <v>Gilliam</v>
      </c>
      <c r="B92" s="8" t="s">
        <v>131</v>
      </c>
      <c r="C92">
        <f>'[12]Cumulative Stats'!C81</f>
        <v>5</v>
      </c>
      <c r="D92">
        <f>'[12]Cumulative Stats'!D81</f>
        <v>18</v>
      </c>
      <c r="E92">
        <f>'[12]Cumulative Stats'!E81</f>
        <v>3.6</v>
      </c>
      <c r="F92">
        <f>'[12]Cumulative Stats'!F81</f>
        <v>7</v>
      </c>
      <c r="G92">
        <f>'[12]Cumulative Stats'!G81</f>
        <v>0</v>
      </c>
      <c r="J92" t="str">
        <f>'[9]Cumulative Stats'!A99</f>
        <v>Morrison</v>
      </c>
      <c r="K92" s="8" t="s">
        <v>129</v>
      </c>
      <c r="L92">
        <f>'[9]Cumulative Stats'!C99</f>
        <v>8</v>
      </c>
      <c r="M92">
        <f>'[9]Cumulative Stats'!D99</f>
        <v>107</v>
      </c>
      <c r="N92">
        <f>'[9]Cumulative Stats'!E99</f>
        <v>13.375</v>
      </c>
      <c r="O92">
        <f>'[9]Cumulative Stats'!F99</f>
        <v>38</v>
      </c>
      <c r="P92">
        <f>'[9]Cumulative Stats'!G99</f>
        <v>1</v>
      </c>
      <c r="S92" s="11"/>
      <c r="T92" s="12"/>
      <c r="U92" s="13"/>
      <c r="V92" s="13"/>
      <c r="W92" s="14"/>
      <c r="X92" s="14"/>
      <c r="Y92" s="14"/>
      <c r="Z92" s="14"/>
      <c r="AB92" s="16"/>
      <c r="AC92" s="17"/>
      <c r="AD92" s="18"/>
      <c r="AE92" s="18"/>
      <c r="AF92" s="19"/>
      <c r="AG92" s="20"/>
      <c r="AH92" s="18"/>
      <c r="AI92" s="18"/>
      <c r="AK92" s="16"/>
      <c r="AL92" s="21"/>
      <c r="AM92" s="22"/>
      <c r="AN92" s="22"/>
      <c r="AO92" s="23"/>
      <c r="AP92" s="21"/>
      <c r="AQ92" s="22"/>
      <c r="AR92" s="22"/>
    </row>
    <row r="93" spans="1:44">
      <c r="A93" t="str">
        <f>'[2]Cumulative Stats'!A83</f>
        <v>Green</v>
      </c>
      <c r="B93" s="8" t="s">
        <v>122</v>
      </c>
      <c r="C93">
        <f>'[2]Cumulative Stats'!C83</f>
        <v>1</v>
      </c>
      <c r="D93">
        <f>'[2]Cumulative Stats'!D83</f>
        <v>18</v>
      </c>
      <c r="E93">
        <f>'[2]Cumulative Stats'!E83</f>
        <v>18</v>
      </c>
      <c r="F93">
        <f>'[2]Cumulative Stats'!F83</f>
        <v>18</v>
      </c>
      <c r="G93">
        <f>'[2]Cumulative Stats'!G83</f>
        <v>0</v>
      </c>
      <c r="J93" t="str">
        <f>'[11]Cumulative Stats'!A101</f>
        <v>Isenbarger</v>
      </c>
      <c r="K93" s="8" t="s">
        <v>132</v>
      </c>
      <c r="L93">
        <f>'[11]Cumulative Stats'!C101</f>
        <v>8</v>
      </c>
      <c r="M93">
        <f>'[11]Cumulative Stats'!D101</f>
        <v>119</v>
      </c>
      <c r="N93" s="6">
        <f>'[11]Cumulative Stats'!E101</f>
        <v>14.875</v>
      </c>
      <c r="O93">
        <f>'[11]Cumulative Stats'!F101</f>
        <v>32</v>
      </c>
      <c r="P93">
        <f>'[11]Cumulative Stats'!G101</f>
        <v>0</v>
      </c>
      <c r="S93" s="11"/>
      <c r="T93" s="12"/>
      <c r="U93" s="13"/>
      <c r="V93" s="13"/>
      <c r="W93" s="14"/>
      <c r="X93" s="14"/>
      <c r="Y93" s="14"/>
      <c r="Z93" s="14"/>
      <c r="AB93" s="16"/>
      <c r="AC93" s="17"/>
      <c r="AD93" s="18"/>
      <c r="AE93" s="18"/>
      <c r="AF93" s="19"/>
      <c r="AG93" s="20"/>
      <c r="AH93" s="18"/>
      <c r="AI93" s="18"/>
      <c r="AK93" s="16"/>
      <c r="AL93" s="21"/>
      <c r="AM93" s="22"/>
      <c r="AN93" s="22"/>
      <c r="AO93" s="23"/>
      <c r="AP93" s="21"/>
      <c r="AQ93" s="22"/>
      <c r="AR93" s="22"/>
    </row>
    <row r="94" spans="1:44">
      <c r="A94" t="str">
        <f>'[12]Cumulative Stats'!A82</f>
        <v>Brown, R</v>
      </c>
      <c r="B94" s="8" t="s">
        <v>131</v>
      </c>
      <c r="C94">
        <f>'[12]Cumulative Stats'!C82</f>
        <v>1</v>
      </c>
      <c r="D94">
        <f>'[12]Cumulative Stats'!D82</f>
        <v>16</v>
      </c>
      <c r="E94">
        <f>'[12]Cumulative Stats'!E82</f>
        <v>16</v>
      </c>
      <c r="F94">
        <f>'[12]Cumulative Stats'!F82</f>
        <v>16</v>
      </c>
      <c r="G94">
        <f>'[12]Cumulative Stats'!G82</f>
        <v>0</v>
      </c>
      <c r="J94" t="str">
        <f>'[11]Cumulative Stats'!A102</f>
        <v>Riley</v>
      </c>
      <c r="K94" s="8" t="s">
        <v>132</v>
      </c>
      <c r="L94">
        <f>'[11]Cumulative Stats'!C102</f>
        <v>7</v>
      </c>
      <c r="M94">
        <f>'[11]Cumulative Stats'!D102</f>
        <v>90</v>
      </c>
      <c r="N94" s="6">
        <f>'[11]Cumulative Stats'!E102</f>
        <v>12.857142857142858</v>
      </c>
      <c r="O94">
        <f>'[11]Cumulative Stats'!F102</f>
        <v>30</v>
      </c>
      <c r="P94">
        <f>'[11]Cumulative Stats'!G102</f>
        <v>1</v>
      </c>
      <c r="S94" s="11"/>
      <c r="T94" s="12"/>
      <c r="U94" s="13"/>
      <c r="V94" s="13"/>
      <c r="W94" s="14"/>
      <c r="X94" s="14"/>
      <c r="Y94" s="14"/>
      <c r="Z94" s="14"/>
      <c r="AB94" s="16"/>
      <c r="AC94" s="17"/>
      <c r="AD94" s="18"/>
      <c r="AE94" s="18"/>
      <c r="AF94" s="19"/>
      <c r="AG94" s="20"/>
      <c r="AH94" s="18"/>
      <c r="AI94" s="18"/>
      <c r="AK94" s="16"/>
      <c r="AL94" s="21"/>
      <c r="AM94" s="22"/>
      <c r="AN94" s="22"/>
      <c r="AO94" s="23"/>
      <c r="AP94" s="21"/>
      <c r="AQ94" s="22"/>
      <c r="AR94" s="22"/>
    </row>
    <row r="95" spans="1:44">
      <c r="A95" t="str">
        <f>'[11]Cumulative Stats'!A81</f>
        <v>Brodie</v>
      </c>
      <c r="B95" s="8" t="s">
        <v>132</v>
      </c>
      <c r="C95">
        <f>'[11]Cumulative Stats'!C81</f>
        <v>11</v>
      </c>
      <c r="D95">
        <f>'[11]Cumulative Stats'!D81</f>
        <v>15</v>
      </c>
      <c r="E95">
        <f>'[11]Cumulative Stats'!E81</f>
        <v>1.3636363636363635</v>
      </c>
      <c r="F95">
        <f>'[11]Cumulative Stats'!F81</f>
        <v>4</v>
      </c>
      <c r="G95">
        <f>'[11]Cumulative Stats'!G81</f>
        <v>0</v>
      </c>
      <c r="J95" t="str">
        <f>'[6]Cumulative Stats'!A101</f>
        <v>Tucker</v>
      </c>
      <c r="K95" s="8" t="s">
        <v>126</v>
      </c>
      <c r="L95">
        <f>'[6]Cumulative Stats'!C101</f>
        <v>7</v>
      </c>
      <c r="M95">
        <f>'[6]Cumulative Stats'!D101</f>
        <v>102</v>
      </c>
      <c r="N95" s="6">
        <f>'[6]Cumulative Stats'!E101</f>
        <v>14.571428571428571</v>
      </c>
      <c r="O95">
        <f>'[6]Cumulative Stats'!F101</f>
        <v>27</v>
      </c>
      <c r="P95">
        <f>'[6]Cumulative Stats'!G101</f>
        <v>0</v>
      </c>
      <c r="S95" s="11"/>
      <c r="T95" s="12"/>
      <c r="U95" s="13"/>
      <c r="V95" s="13"/>
      <c r="W95" s="14"/>
      <c r="X95" s="14"/>
      <c r="Y95" s="14"/>
      <c r="Z95" s="14"/>
      <c r="AB95" s="16"/>
      <c r="AC95" s="17"/>
      <c r="AD95" s="18"/>
      <c r="AE95" s="18"/>
      <c r="AF95" s="19"/>
      <c r="AG95" s="20"/>
      <c r="AH95" s="18"/>
      <c r="AI95" s="18"/>
      <c r="AK95" s="16"/>
      <c r="AL95" s="21"/>
      <c r="AM95" s="22"/>
      <c r="AN95" s="22"/>
      <c r="AO95" s="23"/>
      <c r="AP95" s="21"/>
      <c r="AQ95" s="22"/>
      <c r="AR95" s="22"/>
    </row>
    <row r="96" spans="1:44">
      <c r="A96" t="str">
        <f>'[4]Cumulative Stats'!A82</f>
        <v>Munson</v>
      </c>
      <c r="B96" s="8" t="s">
        <v>124</v>
      </c>
      <c r="C96">
        <f>'[4]Cumulative Stats'!C82</f>
        <v>3</v>
      </c>
      <c r="D96">
        <f>'[4]Cumulative Stats'!D82</f>
        <v>14</v>
      </c>
      <c r="E96">
        <f>'[4]Cumulative Stats'!E82</f>
        <v>4.666666666666667</v>
      </c>
      <c r="F96">
        <f>'[4]Cumulative Stats'!F82</f>
        <v>11</v>
      </c>
      <c r="G96">
        <f>'[4]Cumulative Stats'!G82</f>
        <v>0</v>
      </c>
      <c r="J96" t="str">
        <f>'[7]Cumulative Stats'!A101</f>
        <v>Reed</v>
      </c>
      <c r="K96" s="8" t="s">
        <v>127</v>
      </c>
      <c r="L96">
        <f>'[7]Cumulative Stats'!C101</f>
        <v>7</v>
      </c>
      <c r="M96">
        <f>'[7]Cumulative Stats'!D101</f>
        <v>69</v>
      </c>
      <c r="N96" s="6">
        <f>'[7]Cumulative Stats'!E101</f>
        <v>9.8571428571428577</v>
      </c>
      <c r="O96">
        <f>'[7]Cumulative Stats'!F101</f>
        <v>15</v>
      </c>
      <c r="P96">
        <f>'[7]Cumulative Stats'!G101</f>
        <v>0</v>
      </c>
      <c r="S96" s="11"/>
      <c r="T96" s="12"/>
      <c r="U96" s="13"/>
      <c r="V96" s="13"/>
      <c r="W96" s="14"/>
      <c r="X96" s="14"/>
      <c r="Y96" s="14"/>
      <c r="Z96" s="14"/>
      <c r="AB96" s="16"/>
      <c r="AC96" s="17"/>
      <c r="AD96" s="18"/>
      <c r="AE96" s="18"/>
      <c r="AF96" s="19"/>
      <c r="AG96" s="20"/>
      <c r="AH96" s="18"/>
      <c r="AI96" s="18"/>
      <c r="AK96" s="16"/>
      <c r="AL96" s="21"/>
      <c r="AM96" s="22"/>
      <c r="AN96" s="22"/>
      <c r="AO96" s="23"/>
      <c r="AP96" s="21"/>
      <c r="AQ96" s="22"/>
      <c r="AR96" s="22"/>
    </row>
    <row r="97" spans="1:44">
      <c r="A97" t="str">
        <f>'[5]Cumulative Stats'!A82</f>
        <v>McGeorge</v>
      </c>
      <c r="B97" s="8" t="s">
        <v>125</v>
      </c>
      <c r="C97">
        <f>'[5]Cumulative Stats'!C82</f>
        <v>1</v>
      </c>
      <c r="D97">
        <f>'[5]Cumulative Stats'!D82</f>
        <v>14</v>
      </c>
      <c r="E97">
        <f>'[5]Cumulative Stats'!E82</f>
        <v>14</v>
      </c>
      <c r="F97">
        <f>'[5]Cumulative Stats'!F82</f>
        <v>14</v>
      </c>
      <c r="G97">
        <f>'[5]Cumulative Stats'!G82</f>
        <v>0</v>
      </c>
      <c r="J97" t="str">
        <f>'[4]Cumulative Stats'!A100</f>
        <v>Triplett</v>
      </c>
      <c r="K97" s="8" t="s">
        <v>124</v>
      </c>
      <c r="L97">
        <f>'[4]Cumulative Stats'!C100</f>
        <v>7</v>
      </c>
      <c r="M97">
        <f>'[4]Cumulative Stats'!D100</f>
        <v>16</v>
      </c>
      <c r="N97">
        <f>'[4]Cumulative Stats'!E100</f>
        <v>2.2857142857142856</v>
      </c>
      <c r="O97">
        <f>'[4]Cumulative Stats'!F100</f>
        <v>9</v>
      </c>
      <c r="P97">
        <f>'[4]Cumulative Stats'!G100</f>
        <v>0</v>
      </c>
      <c r="S97" s="11"/>
      <c r="T97" s="12"/>
      <c r="U97" s="13"/>
      <c r="V97" s="13"/>
      <c r="W97" s="14"/>
      <c r="X97" s="14"/>
      <c r="Y97" s="14"/>
      <c r="Z97" s="14"/>
      <c r="AB97" s="16"/>
      <c r="AC97" s="17"/>
      <c r="AD97" s="18"/>
      <c r="AE97" s="18"/>
      <c r="AF97" s="19"/>
      <c r="AG97" s="20"/>
      <c r="AH97" s="18"/>
      <c r="AI97" s="18"/>
      <c r="AK97" s="16"/>
      <c r="AL97" s="21"/>
      <c r="AM97" s="22"/>
      <c r="AN97" s="22"/>
      <c r="AO97" s="23"/>
      <c r="AP97" s="21"/>
      <c r="AQ97" s="22"/>
      <c r="AR97" s="22"/>
    </row>
    <row r="98" spans="1:44">
      <c r="A98" t="str">
        <f>'[8]Cumulative Stats'!A84</f>
        <v>Kilmer</v>
      </c>
      <c r="B98" s="8" t="s">
        <v>128</v>
      </c>
      <c r="C98">
        <f>'[8]Cumulative Stats'!C84</f>
        <v>8</v>
      </c>
      <c r="D98">
        <f>'[8]Cumulative Stats'!D84</f>
        <v>13</v>
      </c>
      <c r="E98">
        <f>'[8]Cumulative Stats'!E84</f>
        <v>1.625</v>
      </c>
      <c r="F98">
        <f>'[8]Cumulative Stats'!F84</f>
        <v>15</v>
      </c>
      <c r="G98">
        <f>'[8]Cumulative Stats'!G84</f>
        <v>0</v>
      </c>
      <c r="J98" t="str">
        <f>'[2]Cumulative Stats'!A103</f>
        <v>Shy</v>
      </c>
      <c r="K98" s="8" t="s">
        <v>122</v>
      </c>
      <c r="L98">
        <f>'[2]Cumulative Stats'!C103</f>
        <v>7</v>
      </c>
      <c r="M98">
        <f>'[2]Cumulative Stats'!D103</f>
        <v>225</v>
      </c>
      <c r="N98">
        <f>'[2]Cumulative Stats'!E103</f>
        <v>32.142857142857146</v>
      </c>
      <c r="O98">
        <f>'[2]Cumulative Stats'!F103</f>
        <v>68</v>
      </c>
      <c r="P98">
        <f>'[2]Cumulative Stats'!G103</f>
        <v>3</v>
      </c>
      <c r="S98" s="11"/>
      <c r="T98" s="12"/>
      <c r="U98" s="13"/>
      <c r="V98" s="13"/>
      <c r="W98" s="14"/>
      <c r="X98" s="14"/>
      <c r="Y98" s="14"/>
      <c r="Z98" s="14"/>
      <c r="AB98" s="16"/>
      <c r="AC98" s="17"/>
      <c r="AD98" s="18"/>
      <c r="AE98" s="18"/>
      <c r="AF98" s="19"/>
      <c r="AG98" s="20"/>
      <c r="AH98" s="18"/>
      <c r="AI98" s="18"/>
      <c r="AK98" s="16"/>
      <c r="AL98" s="21"/>
      <c r="AM98" s="22"/>
      <c r="AN98" s="22"/>
      <c r="AO98" s="23"/>
      <c r="AP98" s="21"/>
      <c r="AQ98" s="22"/>
      <c r="AR98" s="22"/>
    </row>
    <row r="99" spans="1:44">
      <c r="A99" t="str">
        <f>'[3]Cumulative Stats'!A83</f>
        <v>Welch</v>
      </c>
      <c r="B99" s="8" t="s">
        <v>123</v>
      </c>
      <c r="C99">
        <f>'[3]Cumulative Stats'!C83</f>
        <v>4</v>
      </c>
      <c r="D99">
        <f>'[3]Cumulative Stats'!D83</f>
        <v>13</v>
      </c>
      <c r="E99">
        <f>'[3]Cumulative Stats'!E83</f>
        <v>3.25</v>
      </c>
      <c r="F99">
        <f>'[3]Cumulative Stats'!F83</f>
        <v>8</v>
      </c>
      <c r="G99">
        <f>'[3]Cumulative Stats'!G83</f>
        <v>0</v>
      </c>
      <c r="J99" t="str">
        <f>'[1]Cumulative Stats'!A100</f>
        <v>Cogdill</v>
      </c>
      <c r="K99" s="8" t="s">
        <v>121</v>
      </c>
      <c r="L99">
        <f>'[1]Cumulative Stats'!C100</f>
        <v>7</v>
      </c>
      <c r="M99">
        <f>'[1]Cumulative Stats'!D100</f>
        <v>99</v>
      </c>
      <c r="N99">
        <f>'[1]Cumulative Stats'!E100</f>
        <v>14.142857142857142</v>
      </c>
      <c r="O99">
        <f>'[1]Cumulative Stats'!F100</f>
        <v>24</v>
      </c>
      <c r="P99">
        <f>'[1]Cumulative Stats'!G100</f>
        <v>0</v>
      </c>
      <c r="S99" s="11"/>
      <c r="T99" s="12"/>
      <c r="U99" s="13"/>
      <c r="V99" s="13"/>
      <c r="W99" s="14"/>
      <c r="X99" s="14"/>
      <c r="Y99" s="14"/>
      <c r="Z99" s="14"/>
      <c r="AB99" s="16"/>
      <c r="AC99" s="17"/>
      <c r="AD99" s="18"/>
      <c r="AE99" s="18"/>
      <c r="AF99" s="19"/>
      <c r="AG99" s="20"/>
      <c r="AH99" s="18"/>
      <c r="AI99" s="18"/>
      <c r="AK99" s="16"/>
      <c r="AL99" s="21"/>
      <c r="AM99" s="22"/>
      <c r="AN99" s="22"/>
      <c r="AO99" s="23"/>
      <c r="AP99" s="21"/>
      <c r="AQ99" s="22"/>
      <c r="AR99" s="22"/>
    </row>
    <row r="100" spans="1:44">
      <c r="A100" t="str">
        <f>'[6]Cumulative Stats'!A83</f>
        <v>Pitts</v>
      </c>
      <c r="B100" s="8" t="s">
        <v>126</v>
      </c>
      <c r="C100">
        <f>'[6]Cumulative Stats'!C83</f>
        <v>5</v>
      </c>
      <c r="D100">
        <f>'[6]Cumulative Stats'!D83</f>
        <v>12</v>
      </c>
      <c r="E100">
        <f>'[6]Cumulative Stats'!E83</f>
        <v>2.4</v>
      </c>
      <c r="F100">
        <f>'[6]Cumulative Stats'!F83</f>
        <v>6</v>
      </c>
      <c r="G100">
        <f>'[6]Cumulative Stats'!G83</f>
        <v>1</v>
      </c>
      <c r="J100" t="str">
        <f>'[10]Cumulative Stats'!A100</f>
        <v>Zabel</v>
      </c>
      <c r="K100" s="8" t="s">
        <v>130</v>
      </c>
      <c r="L100">
        <f>'[10]Cumulative Stats'!C100</f>
        <v>6</v>
      </c>
      <c r="M100">
        <f>'[10]Cumulative Stats'!D100</f>
        <v>54</v>
      </c>
      <c r="N100" s="6">
        <f>'[10]Cumulative Stats'!E100</f>
        <v>9</v>
      </c>
      <c r="O100">
        <f>'[10]Cumulative Stats'!F100</f>
        <v>18</v>
      </c>
      <c r="P100">
        <f>'[10]Cumulative Stats'!G100</f>
        <v>1</v>
      </c>
      <c r="S100" s="11"/>
      <c r="T100" s="12"/>
      <c r="U100" s="13"/>
      <c r="V100" s="13"/>
      <c r="W100" s="14"/>
      <c r="X100" s="14"/>
      <c r="Y100" s="14"/>
      <c r="Z100" s="14"/>
      <c r="AB100" s="16"/>
      <c r="AC100" s="17"/>
      <c r="AD100" s="18"/>
      <c r="AE100" s="18"/>
      <c r="AF100" s="19"/>
      <c r="AG100" s="20"/>
      <c r="AH100" s="18"/>
      <c r="AI100" s="18"/>
      <c r="AK100" s="16"/>
      <c r="AL100" s="21"/>
      <c r="AM100" s="22"/>
      <c r="AN100" s="22"/>
      <c r="AO100" s="23"/>
      <c r="AP100" s="21"/>
      <c r="AQ100" s="22"/>
      <c r="AR100" s="22"/>
    </row>
    <row r="101" spans="1:44">
      <c r="A101" t="str">
        <f>'[7]Cumulative Stats'!A81</f>
        <v>Lee</v>
      </c>
      <c r="B101" s="8" t="s">
        <v>127</v>
      </c>
      <c r="C101">
        <f>'[7]Cumulative Stats'!C81</f>
        <v>6</v>
      </c>
      <c r="D101">
        <f>'[7]Cumulative Stats'!D81</f>
        <v>11</v>
      </c>
      <c r="E101">
        <f>'[7]Cumulative Stats'!E81</f>
        <v>1.8333333333333333</v>
      </c>
      <c r="F101">
        <f>'[7]Cumulative Stats'!F81</f>
        <v>5</v>
      </c>
      <c r="G101">
        <f>'[7]Cumulative Stats'!G81</f>
        <v>0</v>
      </c>
      <c r="J101" t="str">
        <f>'[1]Cumulative Stats'!A101</f>
        <v>Campbell</v>
      </c>
      <c r="K101" s="8" t="s">
        <v>121</v>
      </c>
      <c r="L101">
        <f>'[1]Cumulative Stats'!C101</f>
        <v>6</v>
      </c>
      <c r="M101">
        <f>'[1]Cumulative Stats'!D101</f>
        <v>106</v>
      </c>
      <c r="N101" s="6">
        <f>'[1]Cumulative Stats'!E101</f>
        <v>17.666666666666668</v>
      </c>
      <c r="O101">
        <f>'[1]Cumulative Stats'!F101</f>
        <v>42</v>
      </c>
      <c r="P101">
        <f>'[1]Cumulative Stats'!G101</f>
        <v>0</v>
      </c>
      <c r="S101" s="11"/>
      <c r="T101" s="12"/>
      <c r="U101" s="13"/>
      <c r="V101" s="13"/>
      <c r="W101" s="14"/>
      <c r="X101" s="14"/>
      <c r="Y101" s="14"/>
      <c r="Z101" s="14"/>
      <c r="AB101" s="16"/>
      <c r="AC101" s="17"/>
      <c r="AD101" s="18"/>
      <c r="AE101" s="18"/>
      <c r="AF101" s="19"/>
      <c r="AG101" s="20"/>
      <c r="AH101" s="18"/>
      <c r="AI101" s="18"/>
      <c r="AK101" s="16"/>
      <c r="AL101" s="21"/>
      <c r="AM101" s="22"/>
      <c r="AN101" s="22"/>
      <c r="AO101" s="23"/>
      <c r="AP101" s="21"/>
      <c r="AQ101" s="22"/>
      <c r="AR101" s="22"/>
    </row>
    <row r="102" spans="1:44">
      <c r="A102" t="str">
        <f>'[2]Cumulative Stats'!A84</f>
        <v>Gordon</v>
      </c>
      <c r="B102" s="8" t="s">
        <v>122</v>
      </c>
      <c r="C102">
        <f>'[2]Cumulative Stats'!C84</f>
        <v>3</v>
      </c>
      <c r="D102">
        <f>'[2]Cumulative Stats'!D84</f>
        <v>10</v>
      </c>
      <c r="E102">
        <f>'[2]Cumulative Stats'!E84</f>
        <v>3.3333333333333335</v>
      </c>
      <c r="F102">
        <f>'[2]Cumulative Stats'!F84</f>
        <v>10</v>
      </c>
      <c r="G102">
        <f>'[2]Cumulative Stats'!G84</f>
        <v>0</v>
      </c>
      <c r="J102" t="str">
        <f>'[5]Cumulative Stats'!A101</f>
        <v>Spilis</v>
      </c>
      <c r="K102" s="8" t="s">
        <v>125</v>
      </c>
      <c r="L102">
        <f>'[5]Cumulative Stats'!C101</f>
        <v>6</v>
      </c>
      <c r="M102">
        <f>'[5]Cumulative Stats'!D101</f>
        <v>65</v>
      </c>
      <c r="N102" s="6">
        <f>'[5]Cumulative Stats'!E101</f>
        <v>10.833333333333334</v>
      </c>
      <c r="O102">
        <f>'[5]Cumulative Stats'!F101</f>
        <v>27</v>
      </c>
      <c r="P102">
        <f>'[5]Cumulative Stats'!G101</f>
        <v>0</v>
      </c>
      <c r="S102" s="11"/>
      <c r="T102" s="12"/>
      <c r="U102" s="13"/>
      <c r="V102" s="13"/>
      <c r="W102" s="14"/>
      <c r="X102" s="14"/>
      <c r="Y102" s="14"/>
      <c r="Z102" s="14"/>
      <c r="AB102" s="16"/>
      <c r="AC102" s="17"/>
      <c r="AD102" s="18"/>
      <c r="AE102" s="18"/>
      <c r="AF102" s="19"/>
      <c r="AG102" s="20"/>
      <c r="AH102" s="18"/>
      <c r="AI102" s="18"/>
      <c r="AK102" s="16"/>
      <c r="AL102" s="21"/>
      <c r="AM102" s="22"/>
      <c r="AN102" s="22"/>
      <c r="AO102" s="23"/>
      <c r="AP102" s="21"/>
      <c r="AQ102" s="22"/>
      <c r="AR102" s="22"/>
    </row>
    <row r="103" spans="1:44">
      <c r="A103" t="str">
        <f>'[13]Cumulative Stats'!A82</f>
        <v>Brunet</v>
      </c>
      <c r="B103" s="8" t="s">
        <v>133</v>
      </c>
      <c r="C103">
        <f>'[13]Cumulative Stats'!C82</f>
        <v>8</v>
      </c>
      <c r="D103">
        <f>'[13]Cumulative Stats'!D82</f>
        <v>9</v>
      </c>
      <c r="E103">
        <f>'[13]Cumulative Stats'!E82</f>
        <v>1.125</v>
      </c>
      <c r="F103">
        <f>'[13]Cumulative Stats'!F82</f>
        <v>4</v>
      </c>
      <c r="G103">
        <f>'[13]Cumulative Stats'!G82</f>
        <v>0</v>
      </c>
      <c r="J103" t="str">
        <f>'[8]Cumulative Stats'!A102</f>
        <v>McCall</v>
      </c>
      <c r="K103" s="8" t="s">
        <v>128</v>
      </c>
      <c r="L103">
        <f>'[8]Cumulative Stats'!C102</f>
        <v>6</v>
      </c>
      <c r="M103">
        <f>'[8]Cumulative Stats'!D102</f>
        <v>82</v>
      </c>
      <c r="N103" s="6">
        <f>'[8]Cumulative Stats'!E102</f>
        <v>13.666666666666666</v>
      </c>
      <c r="O103">
        <f>'[8]Cumulative Stats'!F102</f>
        <v>21</v>
      </c>
      <c r="P103">
        <f>'[8]Cumulative Stats'!G102</f>
        <v>1</v>
      </c>
      <c r="S103" s="11"/>
      <c r="T103" s="12"/>
      <c r="U103" s="13"/>
      <c r="V103" s="13"/>
      <c r="W103" s="14"/>
      <c r="X103" s="14"/>
      <c r="Y103" s="14"/>
      <c r="Z103" s="14"/>
      <c r="AB103" s="16"/>
      <c r="AC103" s="17"/>
      <c r="AD103" s="18"/>
      <c r="AE103" s="18"/>
      <c r="AF103" s="19"/>
      <c r="AG103" s="20"/>
      <c r="AH103" s="18"/>
      <c r="AI103" s="18"/>
      <c r="AK103" s="16"/>
      <c r="AL103" s="21"/>
      <c r="AM103" s="22"/>
      <c r="AN103" s="22"/>
      <c r="AO103" s="23"/>
      <c r="AP103" s="21"/>
      <c r="AQ103" s="22"/>
      <c r="AR103" s="22"/>
    </row>
    <row r="104" spans="1:44">
      <c r="A104" t="str">
        <f>'[8]Cumulative Stats'!A85</f>
        <v>Dusenbery</v>
      </c>
      <c r="B104" s="8" t="s">
        <v>128</v>
      </c>
      <c r="C104">
        <f>'[8]Cumulative Stats'!C85</f>
        <v>4</v>
      </c>
      <c r="D104">
        <f>'[8]Cumulative Stats'!D85</f>
        <v>9</v>
      </c>
      <c r="E104">
        <f>'[8]Cumulative Stats'!E85</f>
        <v>2.25</v>
      </c>
      <c r="F104">
        <f>'[8]Cumulative Stats'!F85</f>
        <v>5</v>
      </c>
      <c r="G104">
        <f>'[8]Cumulative Stats'!G85</f>
        <v>0</v>
      </c>
      <c r="J104" t="str">
        <f>'[2]Cumulative Stats'!A104</f>
        <v>Coady</v>
      </c>
      <c r="K104" s="8" t="s">
        <v>122</v>
      </c>
      <c r="L104">
        <f>'[2]Cumulative Stats'!C104</f>
        <v>6</v>
      </c>
      <c r="M104">
        <f>'[2]Cumulative Stats'!D104</f>
        <v>38</v>
      </c>
      <c r="N104" s="6">
        <f>'[2]Cumulative Stats'!E104</f>
        <v>6.333333333333333</v>
      </c>
      <c r="O104">
        <f>'[2]Cumulative Stats'!F104</f>
        <v>24</v>
      </c>
      <c r="P104">
        <f>'[2]Cumulative Stats'!G104</f>
        <v>0</v>
      </c>
      <c r="S104" s="11"/>
      <c r="T104" s="12"/>
      <c r="U104" s="13"/>
      <c r="V104" s="13"/>
      <c r="W104" s="14"/>
      <c r="X104" s="14"/>
      <c r="Y104" s="14"/>
      <c r="Z104" s="14"/>
      <c r="AB104" s="16"/>
      <c r="AC104" s="17"/>
      <c r="AD104" s="18"/>
      <c r="AE104" s="18"/>
      <c r="AF104" s="19"/>
      <c r="AG104" s="20"/>
      <c r="AH104" s="18"/>
      <c r="AI104" s="18"/>
      <c r="AK104" s="16"/>
      <c r="AL104" s="21"/>
      <c r="AM104" s="22"/>
      <c r="AN104" s="22"/>
      <c r="AO104" s="23"/>
      <c r="AP104" s="21"/>
      <c r="AQ104" s="22"/>
      <c r="AR104" s="22"/>
    </row>
    <row r="105" spans="1:44">
      <c r="A105" t="str">
        <f>'[3]Cumulative Stats'!A84</f>
        <v>Rentzel</v>
      </c>
      <c r="B105" s="8" t="s">
        <v>123</v>
      </c>
      <c r="C105">
        <f>'[3]Cumulative Stats'!C84</f>
        <v>1</v>
      </c>
      <c r="D105">
        <f>'[3]Cumulative Stats'!D84</f>
        <v>8</v>
      </c>
      <c r="E105">
        <f>'[3]Cumulative Stats'!E84</f>
        <v>8</v>
      </c>
      <c r="F105">
        <f>'[3]Cumulative Stats'!F84</f>
        <v>8</v>
      </c>
      <c r="G105">
        <f>'[3]Cumulative Stats'!G84</f>
        <v>0</v>
      </c>
      <c r="J105" t="str">
        <f>'[1]Cumulative Stats'!A102</f>
        <v>Malone</v>
      </c>
      <c r="K105" s="8" t="s">
        <v>121</v>
      </c>
      <c r="L105">
        <f>'[1]Cumulative Stats'!C102</f>
        <v>5</v>
      </c>
      <c r="M105">
        <f>'[1]Cumulative Stats'!D102</f>
        <v>33</v>
      </c>
      <c r="N105" s="6">
        <f>'[1]Cumulative Stats'!E102</f>
        <v>6.6</v>
      </c>
      <c r="O105">
        <f>'[1]Cumulative Stats'!F102</f>
        <v>19</v>
      </c>
      <c r="P105">
        <f>'[1]Cumulative Stats'!G102</f>
        <v>0</v>
      </c>
      <c r="S105" s="11"/>
      <c r="T105" s="12"/>
      <c r="U105" s="13"/>
      <c r="V105" s="13"/>
      <c r="W105" s="14"/>
      <c r="X105" s="14"/>
      <c r="Y105" s="14"/>
      <c r="Z105" s="14"/>
      <c r="AB105" s="16"/>
      <c r="AC105" s="17"/>
      <c r="AD105" s="18"/>
      <c r="AE105" s="18"/>
      <c r="AF105" s="19"/>
      <c r="AG105" s="20"/>
      <c r="AH105" s="18"/>
      <c r="AI105" s="18"/>
      <c r="AK105" s="16"/>
      <c r="AL105" s="21"/>
      <c r="AM105" s="22"/>
      <c r="AN105" s="22"/>
      <c r="AO105" s="23"/>
      <c r="AP105" s="21"/>
      <c r="AQ105" s="22"/>
      <c r="AR105" s="22"/>
    </row>
    <row r="106" spans="1:44">
      <c r="A106" t="str">
        <f>'[13]Cumulative Stats'!A83</f>
        <v>Pierce</v>
      </c>
      <c r="B106" s="8" t="s">
        <v>133</v>
      </c>
      <c r="C106">
        <f>'[13]Cumulative Stats'!C83</f>
        <v>5</v>
      </c>
      <c r="D106">
        <f>'[13]Cumulative Stats'!D83</f>
        <v>8</v>
      </c>
      <c r="E106">
        <f>'[13]Cumulative Stats'!E83</f>
        <v>1.6</v>
      </c>
      <c r="F106">
        <f>'[13]Cumulative Stats'!F83</f>
        <v>5</v>
      </c>
      <c r="G106">
        <f>'[13]Cumulative Stats'!G83</f>
        <v>0</v>
      </c>
      <c r="J106" t="str">
        <f>'[13]Cumulative Stats'!A101</f>
        <v>Dyer</v>
      </c>
      <c r="K106" s="8" t="s">
        <v>133</v>
      </c>
      <c r="L106">
        <f>'[13]Cumulative Stats'!C101</f>
        <v>5</v>
      </c>
      <c r="M106">
        <f>'[13]Cumulative Stats'!D101</f>
        <v>40</v>
      </c>
      <c r="N106">
        <f>'[13]Cumulative Stats'!E101</f>
        <v>8</v>
      </c>
      <c r="O106">
        <f>'[13]Cumulative Stats'!F101</f>
        <v>13</v>
      </c>
      <c r="P106">
        <f>'[13]Cumulative Stats'!G101</f>
        <v>0</v>
      </c>
      <c r="S106" s="11"/>
      <c r="T106" s="12"/>
      <c r="U106" s="13"/>
      <c r="V106" s="13"/>
      <c r="W106" s="14"/>
      <c r="X106" s="14"/>
      <c r="Y106" s="14"/>
      <c r="Z106" s="14"/>
      <c r="AB106" s="16"/>
      <c r="AC106" s="17"/>
      <c r="AD106" s="18"/>
      <c r="AE106" s="18"/>
      <c r="AF106" s="19"/>
      <c r="AG106" s="20"/>
      <c r="AH106" s="18"/>
      <c r="AI106" s="18"/>
      <c r="AK106" s="16"/>
      <c r="AL106" s="21"/>
      <c r="AM106" s="22"/>
      <c r="AN106" s="22"/>
      <c r="AO106" s="23"/>
      <c r="AP106" s="21"/>
      <c r="AQ106" s="22"/>
      <c r="AR106" s="22"/>
    </row>
    <row r="107" spans="1:44">
      <c r="A107" t="str">
        <f>'[6]Cumulative Stats'!A84</f>
        <v>Petitbon</v>
      </c>
      <c r="B107" s="8" t="s">
        <v>126</v>
      </c>
      <c r="C107">
        <f>'[6]Cumulative Stats'!C84</f>
        <v>1</v>
      </c>
      <c r="D107">
        <f>'[6]Cumulative Stats'!D84</f>
        <v>8</v>
      </c>
      <c r="E107">
        <f>'[6]Cumulative Stats'!E84</f>
        <v>8</v>
      </c>
      <c r="F107">
        <f>'[6]Cumulative Stats'!F84</f>
        <v>8</v>
      </c>
      <c r="G107">
        <f>'[6]Cumulative Stats'!G84</f>
        <v>0</v>
      </c>
      <c r="J107" t="str">
        <f>'[4]Cumulative Stats'!A101</f>
        <v>Owens</v>
      </c>
      <c r="K107" s="8" t="s">
        <v>124</v>
      </c>
      <c r="L107">
        <f>'[4]Cumulative Stats'!C101</f>
        <v>5</v>
      </c>
      <c r="M107">
        <f>'[4]Cumulative Stats'!D101</f>
        <v>24</v>
      </c>
      <c r="N107">
        <f>'[4]Cumulative Stats'!E101</f>
        <v>4.8</v>
      </c>
      <c r="O107">
        <f>'[4]Cumulative Stats'!F101</f>
        <v>10</v>
      </c>
      <c r="P107">
        <f>'[4]Cumulative Stats'!G101</f>
        <v>0</v>
      </c>
      <c r="S107" s="11"/>
      <c r="T107" s="12"/>
      <c r="U107" s="13"/>
      <c r="V107" s="13"/>
      <c r="W107" s="14"/>
      <c r="X107" s="14"/>
      <c r="Y107" s="14"/>
      <c r="Z107" s="14"/>
      <c r="AB107" s="16"/>
      <c r="AC107" s="17"/>
      <c r="AD107" s="18"/>
      <c r="AE107" s="18"/>
      <c r="AF107" s="19"/>
      <c r="AG107" s="20"/>
      <c r="AH107" s="18"/>
      <c r="AI107" s="18"/>
      <c r="AK107" s="16"/>
      <c r="AL107" s="21"/>
      <c r="AM107" s="22"/>
      <c r="AN107" s="22"/>
      <c r="AO107" s="23"/>
      <c r="AP107" s="21"/>
      <c r="AQ107" s="22"/>
      <c r="AR107" s="22"/>
    </row>
    <row r="108" spans="1:44">
      <c r="A108" t="str">
        <f>'[12]Cumulative Stats'!A83</f>
        <v>Pittman</v>
      </c>
      <c r="B108" s="8" t="s">
        <v>131</v>
      </c>
      <c r="C108">
        <f>'[12]Cumulative Stats'!C83</f>
        <v>2</v>
      </c>
      <c r="D108">
        <f>'[12]Cumulative Stats'!D83</f>
        <v>7</v>
      </c>
      <c r="E108">
        <f>'[12]Cumulative Stats'!E83</f>
        <v>3.5</v>
      </c>
      <c r="F108">
        <f>'[12]Cumulative Stats'!F83</f>
        <v>4</v>
      </c>
      <c r="G108">
        <f>'[12]Cumulative Stats'!G83</f>
        <v>0</v>
      </c>
      <c r="J108" t="str">
        <f>'[8]Cumulative Stats'!A104</f>
        <v>Davis</v>
      </c>
      <c r="K108" s="8" t="s">
        <v>128</v>
      </c>
      <c r="L108">
        <f>'[8]Cumulative Stats'!C104</f>
        <v>5</v>
      </c>
      <c r="M108">
        <f>'[8]Cumulative Stats'!D104</f>
        <v>39</v>
      </c>
      <c r="N108">
        <f>'[8]Cumulative Stats'!E104</f>
        <v>7.8</v>
      </c>
      <c r="O108">
        <f>'[8]Cumulative Stats'!F104</f>
        <v>15</v>
      </c>
      <c r="P108">
        <f>'[8]Cumulative Stats'!G104</f>
        <v>0</v>
      </c>
      <c r="S108" s="11"/>
      <c r="T108" s="12"/>
      <c r="U108" s="13"/>
      <c r="V108" s="13"/>
      <c r="W108" s="14"/>
      <c r="X108" s="14"/>
      <c r="Y108" s="14"/>
      <c r="Z108" s="14"/>
      <c r="AB108" s="16"/>
      <c r="AC108" s="17"/>
      <c r="AD108" s="18"/>
      <c r="AE108" s="18"/>
      <c r="AF108" s="19"/>
      <c r="AG108" s="20"/>
      <c r="AH108" s="18"/>
      <c r="AI108" s="18"/>
      <c r="AK108" s="16"/>
      <c r="AL108" s="21"/>
      <c r="AM108" s="22"/>
      <c r="AN108" s="22"/>
      <c r="AO108" s="23"/>
      <c r="AP108" s="21"/>
      <c r="AQ108" s="22"/>
      <c r="AR108" s="22"/>
    </row>
    <row r="109" spans="1:44">
      <c r="A109" t="str">
        <f>'[8]Cumulative Stats'!A87</f>
        <v>Fagan</v>
      </c>
      <c r="B109" s="8" t="s">
        <v>128</v>
      </c>
      <c r="C109">
        <f>'[8]Cumulative Stats'!C87</f>
        <v>1</v>
      </c>
      <c r="D109">
        <f>'[8]Cumulative Stats'!D87</f>
        <v>6</v>
      </c>
      <c r="E109">
        <f>'[8]Cumulative Stats'!E87</f>
        <v>6</v>
      </c>
      <c r="F109">
        <f>'[8]Cumulative Stats'!F87</f>
        <v>6</v>
      </c>
      <c r="G109">
        <f>'[8]Cumulative Stats'!G87</f>
        <v>0</v>
      </c>
      <c r="J109" t="str">
        <f>'[8]Cumulative Stats'!A103</f>
        <v>Pitts</v>
      </c>
      <c r="K109" s="8" t="s">
        <v>128</v>
      </c>
      <c r="L109">
        <f>'[8]Cumulative Stats'!C103</f>
        <v>5</v>
      </c>
      <c r="M109">
        <f>'[8]Cumulative Stats'!D103</f>
        <v>58</v>
      </c>
      <c r="N109" s="6">
        <f>'[8]Cumulative Stats'!E103</f>
        <v>11.6</v>
      </c>
      <c r="O109">
        <f>'[8]Cumulative Stats'!F103</f>
        <v>16</v>
      </c>
      <c r="P109">
        <f>'[8]Cumulative Stats'!G103</f>
        <v>0</v>
      </c>
      <c r="S109" s="11"/>
      <c r="T109" s="12"/>
      <c r="U109" s="13"/>
      <c r="V109" s="13"/>
      <c r="W109" s="14"/>
      <c r="X109" s="14"/>
      <c r="Y109" s="14"/>
      <c r="Z109" s="14"/>
      <c r="AB109" s="16"/>
      <c r="AC109" s="17"/>
      <c r="AD109" s="18"/>
      <c r="AE109" s="18"/>
      <c r="AF109" s="19"/>
      <c r="AG109" s="20"/>
      <c r="AH109" s="18"/>
      <c r="AI109" s="18"/>
      <c r="AK109" s="16"/>
      <c r="AL109" s="21"/>
      <c r="AM109" s="22"/>
      <c r="AN109" s="22"/>
      <c r="AO109" s="23"/>
      <c r="AP109" s="21"/>
      <c r="AQ109" s="22"/>
      <c r="AR109" s="22"/>
    </row>
    <row r="110" spans="1:44">
      <c r="A110" t="str">
        <f>'[10]Cumulative Stats'!A81</f>
        <v>Arrington</v>
      </c>
      <c r="B110" s="8" t="s">
        <v>130</v>
      </c>
      <c r="C110">
        <f>'[10]Cumulative Stats'!C81</f>
        <v>3</v>
      </c>
      <c r="D110">
        <f>'[10]Cumulative Stats'!D81</f>
        <v>6</v>
      </c>
      <c r="E110">
        <f>'[10]Cumulative Stats'!E81</f>
        <v>2</v>
      </c>
      <c r="F110">
        <f>'[10]Cumulative Stats'!F81</f>
        <v>3</v>
      </c>
      <c r="G110">
        <f>'[10]Cumulative Stats'!G81</f>
        <v>0</v>
      </c>
      <c r="J110" t="str">
        <f>'[3]Cumulative Stats'!A103</f>
        <v>Norman</v>
      </c>
      <c r="K110" s="8" t="s">
        <v>123</v>
      </c>
      <c r="L110">
        <f>'[3]Cumulative Stats'!C103</f>
        <v>4</v>
      </c>
      <c r="M110">
        <f>'[3]Cumulative Stats'!D103</f>
        <v>34</v>
      </c>
      <c r="N110" s="6">
        <f>'[3]Cumulative Stats'!E103</f>
        <v>8.5</v>
      </c>
      <c r="O110">
        <f>'[3]Cumulative Stats'!F103</f>
        <v>13</v>
      </c>
      <c r="P110">
        <f>'[3]Cumulative Stats'!G103</f>
        <v>0</v>
      </c>
      <c r="S110" s="11"/>
      <c r="T110" s="12"/>
      <c r="U110" s="13"/>
      <c r="V110" s="13"/>
      <c r="W110" s="14"/>
      <c r="X110" s="14"/>
      <c r="Y110" s="14"/>
      <c r="Z110" s="14"/>
      <c r="AB110" s="16"/>
      <c r="AC110" s="17"/>
      <c r="AD110" s="18"/>
      <c r="AE110" s="18"/>
      <c r="AF110" s="19"/>
      <c r="AG110" s="20"/>
      <c r="AH110" s="18"/>
      <c r="AI110" s="18"/>
      <c r="AK110" s="16"/>
      <c r="AL110" s="21"/>
      <c r="AM110" s="22"/>
      <c r="AN110" s="22"/>
      <c r="AO110" s="23"/>
      <c r="AP110" s="21"/>
      <c r="AQ110" s="22"/>
      <c r="AR110" s="22"/>
    </row>
    <row r="111" spans="1:44">
      <c r="A111" t="str">
        <f>'[1]Cumulative Stats'!A81</f>
        <v>Johnson</v>
      </c>
      <c r="B111" s="8" t="s">
        <v>121</v>
      </c>
      <c r="C111">
        <f>'[1]Cumulative Stats'!C81</f>
        <v>6</v>
      </c>
      <c r="D111">
        <f>'[1]Cumulative Stats'!D81</f>
        <v>6</v>
      </c>
      <c r="E111">
        <f>'[1]Cumulative Stats'!E81</f>
        <v>1</v>
      </c>
      <c r="F111">
        <f>'[1]Cumulative Stats'!F81</f>
        <v>3</v>
      </c>
      <c r="G111">
        <f>'[1]Cumulative Stats'!G81</f>
        <v>0</v>
      </c>
      <c r="J111" t="str">
        <f>'[10]Cumulative Stats'!A101</f>
        <v>Hill</v>
      </c>
      <c r="K111" s="8" t="s">
        <v>130</v>
      </c>
      <c r="L111">
        <f>'[10]Cumulative Stats'!C101</f>
        <v>4</v>
      </c>
      <c r="M111">
        <f>'[10]Cumulative Stats'!D101</f>
        <v>36</v>
      </c>
      <c r="N111" s="6">
        <f>'[10]Cumulative Stats'!E101</f>
        <v>9</v>
      </c>
      <c r="O111">
        <f>'[10]Cumulative Stats'!F101</f>
        <v>20</v>
      </c>
      <c r="P111">
        <f>'[10]Cumulative Stats'!G101</f>
        <v>0</v>
      </c>
      <c r="S111" s="11"/>
      <c r="T111" s="12"/>
      <c r="U111" s="13"/>
      <c r="V111" s="13"/>
      <c r="W111" s="14"/>
      <c r="X111" s="14"/>
      <c r="Y111" s="14"/>
      <c r="Z111" s="14"/>
      <c r="AB111" s="16"/>
      <c r="AC111" s="17"/>
      <c r="AD111" s="18"/>
      <c r="AE111" s="18"/>
      <c r="AF111" s="19"/>
      <c r="AG111" s="20"/>
      <c r="AH111" s="18"/>
      <c r="AI111" s="18"/>
      <c r="AK111" s="16"/>
      <c r="AL111" s="21"/>
      <c r="AM111" s="22"/>
      <c r="AN111" s="22"/>
      <c r="AO111" s="23"/>
      <c r="AP111" s="21"/>
      <c r="AQ111" s="22"/>
      <c r="AR111" s="22"/>
    </row>
    <row r="112" spans="1:44">
      <c r="A112" t="str">
        <f>'[8]Cumulative Stats'!A86</f>
        <v>Burrough</v>
      </c>
      <c r="B112" s="8" t="s">
        <v>128</v>
      </c>
      <c r="C112">
        <f>'[8]Cumulative Stats'!C86</f>
        <v>1</v>
      </c>
      <c r="D112">
        <f>'[8]Cumulative Stats'!D86</f>
        <v>6</v>
      </c>
      <c r="E112">
        <f>'[8]Cumulative Stats'!E86</f>
        <v>6</v>
      </c>
      <c r="F112">
        <f>'[8]Cumulative Stats'!F86</f>
        <v>6</v>
      </c>
      <c r="G112">
        <f>'[8]Cumulative Stats'!G86</f>
        <v>0</v>
      </c>
      <c r="J112" t="str">
        <f>'[6]Cumulative Stats'!A102</f>
        <v>Williams, D</v>
      </c>
      <c r="K112" s="8" t="s">
        <v>126</v>
      </c>
      <c r="L112">
        <f>'[6]Cumulative Stats'!C102</f>
        <v>4</v>
      </c>
      <c r="M112">
        <f>'[6]Cumulative Stats'!D102</f>
        <v>46</v>
      </c>
      <c r="N112" s="6">
        <f>'[6]Cumulative Stats'!E102</f>
        <v>11.5</v>
      </c>
      <c r="O112">
        <f>'[6]Cumulative Stats'!F102</f>
        <v>18</v>
      </c>
      <c r="P112">
        <f>'[6]Cumulative Stats'!G102</f>
        <v>0</v>
      </c>
      <c r="S112" s="11"/>
      <c r="T112" s="12"/>
      <c r="U112" s="13"/>
      <c r="V112" s="13"/>
      <c r="W112" s="14"/>
      <c r="X112" s="14"/>
      <c r="Y112" s="14"/>
      <c r="Z112" s="14"/>
      <c r="AB112" s="16"/>
      <c r="AC112" s="17"/>
      <c r="AD112" s="18"/>
      <c r="AE112" s="18"/>
      <c r="AF112" s="19"/>
      <c r="AG112" s="20"/>
      <c r="AH112" s="18"/>
      <c r="AI112" s="18"/>
      <c r="AK112" s="16"/>
      <c r="AL112" s="21"/>
      <c r="AM112" s="22"/>
      <c r="AN112" s="22"/>
      <c r="AO112" s="23"/>
      <c r="AP112" s="21"/>
      <c r="AQ112" s="22"/>
      <c r="AR112" s="22"/>
    </row>
    <row r="113" spans="1:44">
      <c r="A113" t="str">
        <f>'[13]Cumulative Stats'!A84</f>
        <v>Smith</v>
      </c>
      <c r="B113" s="8" t="s">
        <v>133</v>
      </c>
      <c r="C113">
        <f>'[13]Cumulative Stats'!C84</f>
        <v>2</v>
      </c>
      <c r="D113">
        <f>'[13]Cumulative Stats'!D84</f>
        <v>5</v>
      </c>
      <c r="E113">
        <f>'[13]Cumulative Stats'!E84</f>
        <v>2.5</v>
      </c>
      <c r="F113">
        <f>'[13]Cumulative Stats'!F84</f>
        <v>6</v>
      </c>
      <c r="G113">
        <f>'[13]Cumulative Stats'!G84</f>
        <v>0</v>
      </c>
      <c r="J113" t="str">
        <f>'[11]Cumulative Stats'!A103</f>
        <v>Kwalick</v>
      </c>
      <c r="K113" s="8" t="s">
        <v>132</v>
      </c>
      <c r="L113">
        <f>'[11]Cumulative Stats'!C103</f>
        <v>3</v>
      </c>
      <c r="M113">
        <f>'[11]Cumulative Stats'!D103</f>
        <v>36</v>
      </c>
      <c r="N113">
        <f>'[11]Cumulative Stats'!E103</f>
        <v>12</v>
      </c>
      <c r="O113">
        <f>'[11]Cumulative Stats'!F103</f>
        <v>18</v>
      </c>
      <c r="P113">
        <f>'[11]Cumulative Stats'!G103</f>
        <v>0</v>
      </c>
      <c r="S113" s="11"/>
      <c r="T113" s="12"/>
      <c r="U113" s="13"/>
      <c r="V113" s="13"/>
      <c r="W113" s="14"/>
      <c r="X113" s="14"/>
      <c r="Y113" s="14"/>
      <c r="Z113" s="14"/>
      <c r="AB113" s="16"/>
      <c r="AC113" s="17"/>
      <c r="AD113" s="18"/>
      <c r="AE113" s="18"/>
      <c r="AF113" s="19"/>
      <c r="AG113" s="20"/>
      <c r="AH113" s="18"/>
      <c r="AI113" s="18"/>
      <c r="AK113" s="16"/>
      <c r="AL113" s="21"/>
      <c r="AM113" s="22"/>
      <c r="AN113" s="22"/>
      <c r="AO113" s="23"/>
      <c r="AP113" s="21"/>
      <c r="AQ113" s="22"/>
      <c r="AR113" s="22"/>
    </row>
    <row r="114" spans="1:44">
      <c r="A114" t="str">
        <f>'[13]Cumulative Stats'!A85</f>
        <v>Taylor</v>
      </c>
      <c r="B114" s="8" t="s">
        <v>133</v>
      </c>
      <c r="C114">
        <f>'[13]Cumulative Stats'!C85</f>
        <v>1</v>
      </c>
      <c r="D114">
        <f>'[13]Cumulative Stats'!D85</f>
        <v>5</v>
      </c>
      <c r="E114">
        <f>'[13]Cumulative Stats'!E85</f>
        <v>5</v>
      </c>
      <c r="F114">
        <f>'[13]Cumulative Stats'!F85</f>
        <v>5</v>
      </c>
      <c r="G114">
        <f>'[13]Cumulative Stats'!G85</f>
        <v>0</v>
      </c>
      <c r="J114" t="str">
        <f>'[10]Cumulative Stats'!A102</f>
        <v>Watkins</v>
      </c>
      <c r="K114" s="8" t="s">
        <v>130</v>
      </c>
      <c r="L114">
        <f>'[10]Cumulative Stats'!C102</f>
        <v>3</v>
      </c>
      <c r="M114">
        <f>'[10]Cumulative Stats'!D102</f>
        <v>9</v>
      </c>
      <c r="N114" s="6">
        <f>'[10]Cumulative Stats'!E102</f>
        <v>3</v>
      </c>
      <c r="O114">
        <f>'[10]Cumulative Stats'!F102</f>
        <v>10</v>
      </c>
      <c r="P114">
        <f>'[10]Cumulative Stats'!G102</f>
        <v>0</v>
      </c>
      <c r="S114" s="11"/>
      <c r="T114" s="12"/>
      <c r="U114" s="13"/>
      <c r="V114" s="13"/>
      <c r="W114" s="14"/>
      <c r="X114" s="14"/>
      <c r="Y114" s="14"/>
      <c r="Z114" s="14"/>
      <c r="AB114" s="16"/>
      <c r="AC114" s="17"/>
      <c r="AD114" s="18"/>
      <c r="AE114" s="18"/>
      <c r="AF114" s="19"/>
      <c r="AG114" s="20"/>
      <c r="AH114" s="18"/>
      <c r="AI114" s="18"/>
      <c r="AK114" s="16"/>
      <c r="AL114" s="21"/>
      <c r="AM114" s="22"/>
      <c r="AN114" s="22"/>
      <c r="AO114" s="23"/>
      <c r="AP114" s="21"/>
      <c r="AQ114" s="22"/>
      <c r="AR114" s="22"/>
    </row>
    <row r="115" spans="1:44">
      <c r="A115" t="str">
        <f>'[1]Cumulative Stats'!A82</f>
        <v>Mitchell</v>
      </c>
      <c r="B115" s="8" t="s">
        <v>121</v>
      </c>
      <c r="C115">
        <f>'[1]Cumulative Stats'!C82</f>
        <v>5</v>
      </c>
      <c r="D115">
        <f>'[1]Cumulative Stats'!D82</f>
        <v>4</v>
      </c>
      <c r="E115">
        <f>'[1]Cumulative Stats'!E82</f>
        <v>0.8</v>
      </c>
      <c r="F115">
        <f>'[1]Cumulative Stats'!F82</f>
        <v>2</v>
      </c>
      <c r="G115">
        <f>'[1]Cumulative Stats'!G82</f>
        <v>0</v>
      </c>
      <c r="J115" t="str">
        <f>'[8]Cumulative Stats'!A105</f>
        <v>Nyvall</v>
      </c>
      <c r="K115" s="8" t="s">
        <v>128</v>
      </c>
      <c r="L115">
        <f>'[8]Cumulative Stats'!C105</f>
        <v>3</v>
      </c>
      <c r="M115">
        <f>'[8]Cumulative Stats'!D105</f>
        <v>15</v>
      </c>
      <c r="N115" s="6">
        <f>'[8]Cumulative Stats'!E105</f>
        <v>5</v>
      </c>
      <c r="O115">
        <f>'[8]Cumulative Stats'!F105</f>
        <v>10</v>
      </c>
      <c r="P115">
        <f>'[8]Cumulative Stats'!G105</f>
        <v>0</v>
      </c>
      <c r="S115" s="11"/>
      <c r="T115" s="12"/>
      <c r="U115" s="13"/>
      <c r="V115" s="13"/>
      <c r="W115" s="14"/>
      <c r="X115" s="14"/>
      <c r="Y115" s="14"/>
      <c r="Z115" s="14"/>
      <c r="AB115" s="16"/>
      <c r="AC115" s="17"/>
      <c r="AD115" s="18"/>
      <c r="AE115" s="18"/>
      <c r="AF115" s="19"/>
      <c r="AG115" s="20"/>
      <c r="AH115" s="18"/>
      <c r="AI115" s="18"/>
      <c r="AK115" s="16"/>
      <c r="AL115" s="21"/>
      <c r="AM115" s="22"/>
      <c r="AN115" s="22"/>
      <c r="AO115" s="23"/>
      <c r="AP115" s="21"/>
      <c r="AQ115" s="22"/>
      <c r="AR115" s="22"/>
    </row>
    <row r="116" spans="1:44">
      <c r="A116" t="str">
        <f>'[11]Cumulative Stats'!A82</f>
        <v>Strong</v>
      </c>
      <c r="B116" s="8" t="s">
        <v>132</v>
      </c>
      <c r="C116">
        <f>'[11]Cumulative Stats'!C82</f>
        <v>2</v>
      </c>
      <c r="D116">
        <f>'[11]Cumulative Stats'!D82</f>
        <v>3</v>
      </c>
      <c r="E116">
        <f>'[11]Cumulative Stats'!E82</f>
        <v>1.5</v>
      </c>
      <c r="F116">
        <f>'[11]Cumulative Stats'!F82</f>
        <v>3</v>
      </c>
      <c r="G116">
        <f>'[11]Cumulative Stats'!G82</f>
        <v>0</v>
      </c>
      <c r="J116" t="str">
        <f>'[8]Cumulative Stats'!A106</f>
        <v>Gros</v>
      </c>
      <c r="K116" s="8" t="s">
        <v>128</v>
      </c>
      <c r="L116">
        <f>'[8]Cumulative Stats'!C106</f>
        <v>3</v>
      </c>
      <c r="M116">
        <f>'[8]Cumulative Stats'!D106</f>
        <v>11</v>
      </c>
      <c r="N116">
        <f>'[8]Cumulative Stats'!E106</f>
        <v>3.6666666666666665</v>
      </c>
      <c r="O116">
        <f>'[8]Cumulative Stats'!F106</f>
        <v>10</v>
      </c>
      <c r="P116">
        <f>'[8]Cumulative Stats'!G106</f>
        <v>0</v>
      </c>
      <c r="S116" s="11"/>
      <c r="T116" s="12"/>
      <c r="U116" s="13"/>
      <c r="V116" s="13"/>
      <c r="W116" s="14"/>
      <c r="X116" s="14"/>
      <c r="Y116" s="14"/>
      <c r="Z116" s="14"/>
      <c r="AB116" s="16"/>
      <c r="AC116" s="17"/>
      <c r="AD116" s="18"/>
      <c r="AE116" s="18"/>
      <c r="AF116" s="19"/>
      <c r="AG116" s="20"/>
      <c r="AH116" s="18"/>
      <c r="AI116" s="18"/>
      <c r="AK116" s="16"/>
      <c r="AL116" s="21"/>
      <c r="AM116" s="22"/>
      <c r="AN116" s="22"/>
      <c r="AO116" s="23"/>
      <c r="AP116" s="21"/>
      <c r="AQ116" s="22"/>
      <c r="AR116" s="22"/>
    </row>
    <row r="117" spans="1:44">
      <c r="A117" t="str">
        <f>'[10]Cumulative Stats'!A82</f>
        <v>Hawkins</v>
      </c>
      <c r="B117" s="8" t="s">
        <v>130</v>
      </c>
      <c r="C117">
        <f>'[10]Cumulative Stats'!C82</f>
        <v>2</v>
      </c>
      <c r="D117">
        <f>'[10]Cumulative Stats'!D82</f>
        <v>3</v>
      </c>
      <c r="E117">
        <f>'[10]Cumulative Stats'!E82</f>
        <v>1.5</v>
      </c>
      <c r="F117">
        <f>'[10]Cumulative Stats'!F82</f>
        <v>5</v>
      </c>
      <c r="G117">
        <f>'[10]Cumulative Stats'!G82</f>
        <v>0</v>
      </c>
      <c r="J117" t="str">
        <f>'[9]Cumulative Stats'!A100</f>
        <v>Thomas</v>
      </c>
      <c r="K117" s="8" t="s">
        <v>129</v>
      </c>
      <c r="L117">
        <f>'[9]Cumulative Stats'!C100</f>
        <v>3</v>
      </c>
      <c r="M117">
        <f>'[9]Cumulative Stats'!D100</f>
        <v>64</v>
      </c>
      <c r="N117" s="6">
        <f>'[9]Cumulative Stats'!E100</f>
        <v>21.333333333333332</v>
      </c>
      <c r="O117">
        <f>'[9]Cumulative Stats'!F100</f>
        <v>28</v>
      </c>
      <c r="P117">
        <f>'[9]Cumulative Stats'!G100</f>
        <v>0</v>
      </c>
      <c r="S117" s="11"/>
      <c r="T117" s="12"/>
      <c r="U117" s="13"/>
      <c r="V117" s="13"/>
      <c r="W117" s="14"/>
      <c r="X117" s="14"/>
      <c r="Y117" s="14"/>
      <c r="Z117" s="14"/>
      <c r="AB117" s="16"/>
      <c r="AC117" s="17"/>
      <c r="AD117" s="18"/>
      <c r="AE117" s="18"/>
      <c r="AF117" s="19"/>
      <c r="AG117" s="20"/>
      <c r="AH117" s="18"/>
      <c r="AI117" s="18"/>
      <c r="AK117" s="16"/>
      <c r="AL117" s="21"/>
      <c r="AM117" s="22"/>
      <c r="AN117" s="22"/>
      <c r="AO117" s="23"/>
      <c r="AP117" s="21"/>
      <c r="AQ117" s="22"/>
      <c r="AR117" s="22"/>
    </row>
    <row r="118" spans="1:44">
      <c r="A118" t="str">
        <f>'[5]Cumulative Stats'!A83</f>
        <v>Livingston</v>
      </c>
      <c r="B118" s="8" t="s">
        <v>125</v>
      </c>
      <c r="C118">
        <f>'[5]Cumulative Stats'!C83</f>
        <v>2</v>
      </c>
      <c r="D118">
        <f>'[5]Cumulative Stats'!D83</f>
        <v>2</v>
      </c>
      <c r="E118">
        <f>'[5]Cumulative Stats'!E83</f>
        <v>1</v>
      </c>
      <c r="F118">
        <f>'[5]Cumulative Stats'!F83</f>
        <v>2</v>
      </c>
      <c r="G118">
        <f>'[5]Cumulative Stats'!G83</f>
        <v>0</v>
      </c>
      <c r="J118" t="str">
        <f>'[9]Cumulative Stats'!A102</f>
        <v>Houston</v>
      </c>
      <c r="K118" s="8" t="s">
        <v>129</v>
      </c>
      <c r="L118">
        <f>'[9]Cumulative Stats'!C102</f>
        <v>3</v>
      </c>
      <c r="M118">
        <f>'[9]Cumulative Stats'!D102</f>
        <v>70</v>
      </c>
      <c r="N118">
        <f>'[9]Cumulative Stats'!E102</f>
        <v>23.333333333333332</v>
      </c>
      <c r="O118">
        <f>'[9]Cumulative Stats'!F102</f>
        <v>34</v>
      </c>
      <c r="P118">
        <f>'[9]Cumulative Stats'!G102</f>
        <v>0</v>
      </c>
      <c r="S118" s="11"/>
      <c r="T118" s="12"/>
      <c r="U118" s="13"/>
      <c r="V118" s="13"/>
      <c r="W118" s="14"/>
      <c r="X118" s="14"/>
      <c r="Y118" s="14"/>
      <c r="Z118" s="14"/>
      <c r="AB118" s="16"/>
      <c r="AC118" s="17"/>
      <c r="AD118" s="18"/>
      <c r="AE118" s="18"/>
      <c r="AF118" s="19"/>
      <c r="AG118" s="20"/>
      <c r="AH118" s="18"/>
      <c r="AI118" s="18"/>
      <c r="AK118" s="16"/>
      <c r="AL118" s="21"/>
      <c r="AM118" s="22"/>
      <c r="AN118" s="22"/>
      <c r="AO118" s="23"/>
      <c r="AP118" s="21"/>
      <c r="AQ118" s="22"/>
      <c r="AR118" s="22"/>
    </row>
    <row r="119" spans="1:44">
      <c r="A119" t="str">
        <f>'[12]Cumulative Stats'!A84</f>
        <v>Hart</v>
      </c>
      <c r="B119" s="8" t="s">
        <v>131</v>
      </c>
      <c r="C119">
        <f>'[12]Cumulative Stats'!C84</f>
        <v>12</v>
      </c>
      <c r="D119">
        <f>'[12]Cumulative Stats'!D84</f>
        <v>2</v>
      </c>
      <c r="E119">
        <f>'[12]Cumulative Stats'!E84</f>
        <v>0.16666666666666666</v>
      </c>
      <c r="F119">
        <f>'[12]Cumulative Stats'!F84</f>
        <v>5</v>
      </c>
      <c r="G119">
        <f>'[12]Cumulative Stats'!G84</f>
        <v>0</v>
      </c>
      <c r="J119" t="str">
        <f>'[5]Cumulative Stats'!A102</f>
        <v>Williams, P</v>
      </c>
      <c r="K119" s="8" t="s">
        <v>125</v>
      </c>
      <c r="L119">
        <f>'[5]Cumulative Stats'!C102</f>
        <v>3</v>
      </c>
      <c r="M119">
        <f>'[5]Cumulative Stats'!D102</f>
        <v>18</v>
      </c>
      <c r="N119" s="6">
        <f>'[5]Cumulative Stats'!E102</f>
        <v>6</v>
      </c>
      <c r="O119">
        <f>'[5]Cumulative Stats'!F102</f>
        <v>14</v>
      </c>
      <c r="P119">
        <f>'[5]Cumulative Stats'!G102</f>
        <v>0</v>
      </c>
      <c r="S119" s="11"/>
      <c r="T119" s="12"/>
      <c r="U119" s="13"/>
      <c r="V119" s="13"/>
      <c r="W119" s="14"/>
      <c r="X119" s="14"/>
      <c r="Y119" s="14"/>
      <c r="Z119" s="14"/>
      <c r="AB119" s="16"/>
      <c r="AC119" s="17"/>
      <c r="AD119" s="18"/>
      <c r="AE119" s="18"/>
      <c r="AF119" s="19"/>
      <c r="AG119" s="20"/>
      <c r="AH119" s="18"/>
      <c r="AI119" s="18"/>
      <c r="AK119" s="16"/>
      <c r="AL119" s="21"/>
      <c r="AM119" s="22"/>
      <c r="AN119" s="22"/>
      <c r="AO119" s="23"/>
      <c r="AP119" s="21"/>
      <c r="AQ119" s="22"/>
      <c r="AR119" s="22"/>
    </row>
    <row r="120" spans="1:44">
      <c r="A120" t="str">
        <f>'[9]Cumulative Stats'!A81</f>
        <v>Koy</v>
      </c>
      <c r="B120" s="8" t="s">
        <v>129</v>
      </c>
      <c r="C120">
        <f>'[9]Cumulative Stats'!C81</f>
        <v>2</v>
      </c>
      <c r="D120">
        <f>'[9]Cumulative Stats'!D81</f>
        <v>1</v>
      </c>
      <c r="E120">
        <f>'[9]Cumulative Stats'!E81</f>
        <v>0.5</v>
      </c>
      <c r="F120">
        <f>'[9]Cumulative Stats'!F81</f>
        <v>1</v>
      </c>
      <c r="G120">
        <f>'[9]Cumulative Stats'!G81</f>
        <v>0</v>
      </c>
      <c r="J120" t="str">
        <f>'[9]Cumulative Stats'!A101</f>
        <v>Duhon</v>
      </c>
      <c r="K120" s="8" t="s">
        <v>129</v>
      </c>
      <c r="L120">
        <f>'[9]Cumulative Stats'!C101</f>
        <v>3</v>
      </c>
      <c r="M120">
        <f>'[9]Cumulative Stats'!D101</f>
        <v>46</v>
      </c>
      <c r="N120" s="6">
        <f>'[9]Cumulative Stats'!E101</f>
        <v>15.333333333333334</v>
      </c>
      <c r="O120">
        <f>'[9]Cumulative Stats'!F101</f>
        <v>22</v>
      </c>
      <c r="P120">
        <f>'[9]Cumulative Stats'!G101</f>
        <v>0</v>
      </c>
      <c r="S120" s="11"/>
      <c r="T120" s="12"/>
      <c r="U120" s="13"/>
      <c r="V120" s="13"/>
      <c r="W120" s="14"/>
      <c r="X120" s="14"/>
      <c r="Y120" s="14"/>
      <c r="Z120" s="14"/>
      <c r="AB120" s="16"/>
      <c r="AC120" s="17"/>
      <c r="AD120" s="18"/>
      <c r="AE120" s="18"/>
      <c r="AF120" s="19"/>
      <c r="AG120" s="20"/>
      <c r="AH120" s="18"/>
      <c r="AI120" s="18"/>
      <c r="AK120" s="16"/>
      <c r="AL120" s="21"/>
      <c r="AM120" s="22"/>
      <c r="AN120" s="22"/>
      <c r="AO120" s="23"/>
      <c r="AP120" s="21"/>
      <c r="AQ120" s="22"/>
      <c r="AR120" s="22"/>
    </row>
    <row r="121" spans="1:44">
      <c r="A121" t="str">
        <f>'[6]Cumulative Stats'!A85</f>
        <v>Johnson</v>
      </c>
      <c r="B121" s="8" t="s">
        <v>126</v>
      </c>
      <c r="C121">
        <f>'[6]Cumulative Stats'!C85</f>
        <v>1</v>
      </c>
      <c r="D121">
        <f>'[6]Cumulative Stats'!D85</f>
        <v>1</v>
      </c>
      <c r="E121">
        <f>'[6]Cumulative Stats'!E85</f>
        <v>1</v>
      </c>
      <c r="F121">
        <f>'[6]Cumulative Stats'!F85</f>
        <v>1</v>
      </c>
      <c r="G121">
        <f>'[6]Cumulative Stats'!G85</f>
        <v>0</v>
      </c>
      <c r="J121" t="str">
        <f>'[12]Cumulative Stats'!A100</f>
        <v>Shivers</v>
      </c>
      <c r="K121" s="8" t="s">
        <v>131</v>
      </c>
      <c r="L121">
        <f>'[12]Cumulative Stats'!C100</f>
        <v>3</v>
      </c>
      <c r="M121">
        <f>'[12]Cumulative Stats'!D100</f>
        <v>20</v>
      </c>
      <c r="N121" s="6">
        <f>'[12]Cumulative Stats'!E100</f>
        <v>6.666666666666667</v>
      </c>
      <c r="O121">
        <f>'[12]Cumulative Stats'!F100</f>
        <v>13</v>
      </c>
      <c r="P121">
        <f>'[12]Cumulative Stats'!G100</f>
        <v>0</v>
      </c>
      <c r="S121" s="11"/>
      <c r="T121" s="12"/>
      <c r="U121" s="13"/>
      <c r="V121" s="13"/>
      <c r="W121" s="14"/>
      <c r="X121" s="14"/>
      <c r="Y121" s="14"/>
      <c r="Z121" s="14"/>
      <c r="AB121" s="16"/>
      <c r="AC121" s="17"/>
      <c r="AD121" s="18"/>
      <c r="AE121" s="18"/>
      <c r="AF121" s="19"/>
      <c r="AG121" s="20"/>
      <c r="AH121" s="18"/>
      <c r="AI121" s="18"/>
      <c r="AK121" s="16"/>
      <c r="AL121" s="21"/>
      <c r="AM121" s="22"/>
      <c r="AN121" s="22"/>
      <c r="AO121" s="23"/>
      <c r="AP121" s="21"/>
      <c r="AQ121" s="22"/>
      <c r="AR121" s="22"/>
    </row>
    <row r="122" spans="1:44">
      <c r="A122" t="str">
        <f>'[2]Cumulative Stats'!A85</f>
        <v>Turner</v>
      </c>
      <c r="B122" s="8" t="s">
        <v>122</v>
      </c>
      <c r="C122">
        <f>'[2]Cumulative Stats'!C85</f>
        <v>2</v>
      </c>
      <c r="D122">
        <f>'[2]Cumulative Stats'!D85</f>
        <v>1</v>
      </c>
      <c r="E122">
        <f>'[2]Cumulative Stats'!E85</f>
        <v>0.5</v>
      </c>
      <c r="F122">
        <f>'[2]Cumulative Stats'!F85</f>
        <v>3</v>
      </c>
      <c r="G122">
        <f>'[2]Cumulative Stats'!G85</f>
        <v>0</v>
      </c>
      <c r="J122" t="str">
        <f>'[13]Cumulative Stats'!A102</f>
        <v>Brunet</v>
      </c>
      <c r="K122" s="8" t="s">
        <v>133</v>
      </c>
      <c r="L122">
        <f>'[13]Cumulative Stats'!C102</f>
        <v>2</v>
      </c>
      <c r="M122">
        <f>'[13]Cumulative Stats'!D102</f>
        <v>16</v>
      </c>
      <c r="N122" s="6">
        <f>'[13]Cumulative Stats'!E102</f>
        <v>8</v>
      </c>
      <c r="O122">
        <f>'[13]Cumulative Stats'!F102</f>
        <v>16</v>
      </c>
      <c r="P122">
        <f>'[13]Cumulative Stats'!G102</f>
        <v>0</v>
      </c>
      <c r="S122" s="11"/>
      <c r="T122" s="12"/>
      <c r="U122" s="13"/>
      <c r="V122" s="13"/>
      <c r="W122" s="14"/>
      <c r="X122" s="14"/>
      <c r="Y122" s="14"/>
      <c r="Z122" s="14"/>
      <c r="AB122" s="16"/>
      <c r="AC122" s="17"/>
      <c r="AD122" s="18"/>
      <c r="AE122" s="18"/>
      <c r="AF122" s="19"/>
      <c r="AG122" s="20"/>
      <c r="AH122" s="18"/>
      <c r="AI122" s="18"/>
      <c r="AK122" s="16"/>
      <c r="AL122" s="21"/>
      <c r="AM122" s="22"/>
      <c r="AN122" s="22"/>
      <c r="AO122" s="23"/>
      <c r="AP122" s="21"/>
      <c r="AQ122" s="22"/>
      <c r="AR122" s="22"/>
    </row>
    <row r="123" spans="1:44">
      <c r="A123" t="str">
        <f>'[5]Cumulative Stats'!A85</f>
        <v>Dale</v>
      </c>
      <c r="B123" s="8" t="s">
        <v>125</v>
      </c>
      <c r="C123">
        <f>'[5]Cumulative Stats'!C85</f>
        <v>1</v>
      </c>
      <c r="D123">
        <f>'[5]Cumulative Stats'!D85</f>
        <v>0</v>
      </c>
      <c r="E123">
        <f>'[5]Cumulative Stats'!E85</f>
        <v>0</v>
      </c>
      <c r="F123">
        <f>'[5]Cumulative Stats'!F85</f>
        <v>0</v>
      </c>
      <c r="G123">
        <f>'[5]Cumulative Stats'!G85</f>
        <v>0</v>
      </c>
      <c r="J123" t="str">
        <f>'[2]Cumulative Stats'!A106</f>
        <v>Cole</v>
      </c>
      <c r="K123" s="8" t="s">
        <v>122</v>
      </c>
      <c r="L123">
        <f>'[2]Cumulative Stats'!C106</f>
        <v>2</v>
      </c>
      <c r="M123">
        <f>'[2]Cumulative Stats'!D106</f>
        <v>18</v>
      </c>
      <c r="N123" s="6">
        <f>'[2]Cumulative Stats'!E106</f>
        <v>9</v>
      </c>
      <c r="O123">
        <f>'[2]Cumulative Stats'!F106</f>
        <v>21</v>
      </c>
      <c r="P123">
        <f>'[2]Cumulative Stats'!G106</f>
        <v>0</v>
      </c>
      <c r="S123" s="11"/>
      <c r="T123" s="12"/>
      <c r="U123" s="13"/>
      <c r="V123" s="13"/>
      <c r="W123" s="14"/>
      <c r="X123" s="14"/>
      <c r="Y123" s="14"/>
      <c r="Z123" s="14"/>
      <c r="AB123" s="16"/>
      <c r="AC123" s="17"/>
      <c r="AD123" s="18"/>
      <c r="AE123" s="18"/>
      <c r="AF123" s="19"/>
      <c r="AG123" s="20"/>
      <c r="AH123" s="18"/>
      <c r="AI123" s="18"/>
      <c r="AK123" s="16"/>
      <c r="AL123" s="21"/>
      <c r="AM123" s="22"/>
      <c r="AN123" s="22"/>
      <c r="AO123" s="23"/>
      <c r="AP123" s="21"/>
      <c r="AQ123" s="22"/>
      <c r="AR123" s="22"/>
    </row>
    <row r="124" spans="1:44">
      <c r="A124" t="str">
        <f>'[1]Cumulative Stats'!A83</f>
        <v>Brunson</v>
      </c>
      <c r="B124" s="8" t="s">
        <v>121</v>
      </c>
      <c r="C124">
        <f>'[1]Cumulative Stats'!C83</f>
        <v>1</v>
      </c>
      <c r="D124">
        <f>'[1]Cumulative Stats'!D83</f>
        <v>0</v>
      </c>
      <c r="E124">
        <f>'[1]Cumulative Stats'!E83</f>
        <v>0</v>
      </c>
      <c r="F124">
        <f>'[1]Cumulative Stats'!F83</f>
        <v>0</v>
      </c>
      <c r="G124">
        <f>'[1]Cumulative Stats'!G83</f>
        <v>0</v>
      </c>
      <c r="J124" t="str">
        <f>'[6]Cumulative Stats'!A103</f>
        <v>Long</v>
      </c>
      <c r="K124" s="8" t="s">
        <v>126</v>
      </c>
      <c r="L124">
        <f>'[6]Cumulative Stats'!C103</f>
        <v>2</v>
      </c>
      <c r="M124">
        <f>'[6]Cumulative Stats'!D103</f>
        <v>12</v>
      </c>
      <c r="N124">
        <f>'[6]Cumulative Stats'!E103</f>
        <v>6</v>
      </c>
      <c r="O124">
        <f>'[6]Cumulative Stats'!F103</f>
        <v>6</v>
      </c>
      <c r="P124">
        <f>'[6]Cumulative Stats'!G103</f>
        <v>0</v>
      </c>
      <c r="S124" s="11"/>
      <c r="T124" s="12"/>
      <c r="U124" s="13"/>
      <c r="V124" s="13"/>
      <c r="W124" s="14"/>
      <c r="X124" s="14"/>
      <c r="Y124" s="14"/>
      <c r="Z124" s="14"/>
      <c r="AB124" s="16"/>
      <c r="AC124" s="17"/>
      <c r="AD124" s="18"/>
      <c r="AE124" s="18"/>
      <c r="AF124" s="19"/>
      <c r="AG124" s="20"/>
      <c r="AH124" s="18"/>
      <c r="AI124" s="18"/>
      <c r="AK124" s="16"/>
      <c r="AL124" s="21"/>
      <c r="AM124" s="22"/>
      <c r="AN124" s="22"/>
      <c r="AO124" s="23"/>
      <c r="AP124" s="21"/>
      <c r="AQ124" s="22"/>
      <c r="AR124" s="22"/>
    </row>
    <row r="125" spans="1:44">
      <c r="A125" t="str">
        <f>'[8]Cumulative Stats'!A88</f>
        <v>Gros</v>
      </c>
      <c r="B125" s="8" t="s">
        <v>128</v>
      </c>
      <c r="C125">
        <f>'[8]Cumulative Stats'!C88</f>
        <v>4</v>
      </c>
      <c r="D125">
        <f>'[8]Cumulative Stats'!D88</f>
        <v>0</v>
      </c>
      <c r="E125">
        <f>'[8]Cumulative Stats'!E88</f>
        <v>0</v>
      </c>
      <c r="F125">
        <f>'[8]Cumulative Stats'!F88</f>
        <v>3</v>
      </c>
      <c r="G125">
        <f>'[8]Cumulative Stats'!G88</f>
        <v>0</v>
      </c>
      <c r="J125" t="str">
        <f>'[2]Cumulative Stats'!A105</f>
        <v>Kurek</v>
      </c>
      <c r="K125" s="8" t="s">
        <v>122</v>
      </c>
      <c r="L125">
        <f>'[2]Cumulative Stats'!C105</f>
        <v>2</v>
      </c>
      <c r="M125">
        <f>'[2]Cumulative Stats'!D105</f>
        <v>31</v>
      </c>
      <c r="N125" s="6">
        <f>'[2]Cumulative Stats'!E105</f>
        <v>15.5</v>
      </c>
      <c r="O125">
        <f>'[2]Cumulative Stats'!F105</f>
        <v>28</v>
      </c>
      <c r="P125">
        <f>'[2]Cumulative Stats'!G105</f>
        <v>0</v>
      </c>
      <c r="S125" s="11"/>
      <c r="T125" s="12"/>
      <c r="U125" s="13"/>
      <c r="V125" s="13"/>
      <c r="W125" s="14"/>
      <c r="X125" s="14"/>
      <c r="Y125" s="14"/>
      <c r="Z125" s="14"/>
      <c r="AB125" s="16"/>
      <c r="AC125" s="17"/>
      <c r="AD125" s="18"/>
      <c r="AE125" s="18"/>
      <c r="AF125" s="19"/>
      <c r="AG125" s="20"/>
      <c r="AH125" s="18"/>
      <c r="AI125" s="18"/>
      <c r="AK125" s="16"/>
      <c r="AL125" s="21"/>
      <c r="AM125" s="22"/>
      <c r="AN125" s="22"/>
      <c r="AO125" s="23"/>
      <c r="AP125" s="21"/>
      <c r="AQ125" s="22"/>
      <c r="AR125" s="22"/>
    </row>
    <row r="126" spans="1:44">
      <c r="A126" t="str">
        <f>'[8]Cumulative Stats'!A89</f>
        <v>Abramowicz</v>
      </c>
      <c r="B126" s="8" t="s">
        <v>128</v>
      </c>
      <c r="C126">
        <f>'[8]Cumulative Stats'!C89</f>
        <v>1</v>
      </c>
      <c r="D126">
        <f>'[8]Cumulative Stats'!D89</f>
        <v>0</v>
      </c>
      <c r="E126">
        <f>'[8]Cumulative Stats'!E89</f>
        <v>0</v>
      </c>
      <c r="F126">
        <f>'[8]Cumulative Stats'!F89</f>
        <v>0</v>
      </c>
      <c r="G126">
        <f>'[8]Cumulative Stats'!G89</f>
        <v>0</v>
      </c>
      <c r="J126" t="str">
        <f>'[9]Cumulative Stats'!A103</f>
        <v>Shy</v>
      </c>
      <c r="K126" s="8" t="s">
        <v>129</v>
      </c>
      <c r="L126">
        <f>'[9]Cumulative Stats'!C103</f>
        <v>2</v>
      </c>
      <c r="M126">
        <f>'[9]Cumulative Stats'!D103</f>
        <v>35</v>
      </c>
      <c r="N126">
        <f>'[9]Cumulative Stats'!E103</f>
        <v>17.5</v>
      </c>
      <c r="O126">
        <f>'[9]Cumulative Stats'!F103</f>
        <v>22</v>
      </c>
      <c r="P126">
        <f>'[9]Cumulative Stats'!G103</f>
        <v>0</v>
      </c>
      <c r="S126" s="11"/>
      <c r="T126" s="12"/>
      <c r="U126" s="13"/>
      <c r="V126" s="13"/>
      <c r="W126" s="14"/>
      <c r="X126" s="14"/>
      <c r="Y126" s="14"/>
      <c r="Z126" s="14"/>
      <c r="AB126" s="16"/>
      <c r="AC126" s="17"/>
      <c r="AD126" s="18"/>
      <c r="AE126" s="18"/>
      <c r="AF126" s="19"/>
      <c r="AG126" s="20"/>
      <c r="AH126" s="18"/>
      <c r="AI126" s="18"/>
      <c r="AK126" s="16"/>
      <c r="AL126" s="21"/>
      <c r="AM126" s="22"/>
      <c r="AN126" s="22"/>
      <c r="AO126" s="23"/>
      <c r="AP126" s="21"/>
      <c r="AQ126" s="22"/>
      <c r="AR126" s="22"/>
    </row>
    <row r="127" spans="1:44">
      <c r="A127" t="str">
        <f>'[10]Cumulative Stats'!A83</f>
        <v>Keyes</v>
      </c>
      <c r="B127" s="8" t="s">
        <v>130</v>
      </c>
      <c r="C127">
        <f>'[10]Cumulative Stats'!C83</f>
        <v>1</v>
      </c>
      <c r="D127">
        <f>'[10]Cumulative Stats'!D83</f>
        <v>0</v>
      </c>
      <c r="E127">
        <f>'[10]Cumulative Stats'!E83</f>
        <v>0</v>
      </c>
      <c r="F127">
        <f>'[10]Cumulative Stats'!F83</f>
        <v>0</v>
      </c>
      <c r="G127">
        <f>'[10]Cumulative Stats'!G83</f>
        <v>0</v>
      </c>
      <c r="J127" t="str">
        <f>'[13]Cumulative Stats'!A103</f>
        <v>Richter</v>
      </c>
      <c r="K127" s="8" t="s">
        <v>133</v>
      </c>
      <c r="L127">
        <f>'[13]Cumulative Stats'!C103</f>
        <v>2</v>
      </c>
      <c r="M127">
        <f>'[13]Cumulative Stats'!D103</f>
        <v>21</v>
      </c>
      <c r="N127">
        <f>'[13]Cumulative Stats'!E103</f>
        <v>10.5</v>
      </c>
      <c r="O127">
        <f>'[13]Cumulative Stats'!F103</f>
        <v>13</v>
      </c>
      <c r="P127">
        <f>'[13]Cumulative Stats'!G103</f>
        <v>0</v>
      </c>
      <c r="S127" s="11"/>
      <c r="T127" s="12"/>
      <c r="U127" s="13"/>
      <c r="V127" s="13"/>
      <c r="W127" s="14"/>
      <c r="X127" s="14"/>
      <c r="Y127" s="14"/>
      <c r="Z127" s="14"/>
      <c r="AB127" s="16"/>
      <c r="AC127" s="17"/>
      <c r="AD127" s="18"/>
      <c r="AE127" s="18"/>
      <c r="AF127" s="19"/>
      <c r="AG127" s="20"/>
      <c r="AH127" s="18"/>
      <c r="AI127" s="18"/>
      <c r="AK127" s="16"/>
      <c r="AL127" s="21"/>
      <c r="AM127" s="22"/>
      <c r="AN127" s="22"/>
      <c r="AO127" s="23"/>
      <c r="AP127" s="21"/>
      <c r="AQ127" s="22"/>
      <c r="AR127" s="22"/>
    </row>
    <row r="128" spans="1:44">
      <c r="A128" t="str">
        <f>'[5]Cumulative Stats'!A84</f>
        <v>Horn</v>
      </c>
      <c r="B128" s="8" t="s">
        <v>125</v>
      </c>
      <c r="C128">
        <f>'[5]Cumulative Stats'!C84</f>
        <v>7</v>
      </c>
      <c r="D128">
        <f>'[5]Cumulative Stats'!D84</f>
        <v>0</v>
      </c>
      <c r="E128">
        <f>'[5]Cumulative Stats'!E84</f>
        <v>0</v>
      </c>
      <c r="F128">
        <f>'[5]Cumulative Stats'!F84</f>
        <v>3</v>
      </c>
      <c r="G128">
        <f>'[5]Cumulative Stats'!G84</f>
        <v>0</v>
      </c>
      <c r="J128" t="str">
        <f>'[2]Cumulative Stats'!A107</f>
        <v>Turner</v>
      </c>
      <c r="K128" s="8" t="s">
        <v>122</v>
      </c>
      <c r="L128">
        <f>'[2]Cumulative Stats'!C107</f>
        <v>2</v>
      </c>
      <c r="M128">
        <f>'[2]Cumulative Stats'!D107</f>
        <v>51</v>
      </c>
      <c r="N128" s="6">
        <f>'[2]Cumulative Stats'!E107</f>
        <v>25.5</v>
      </c>
      <c r="O128">
        <f>'[2]Cumulative Stats'!F107</f>
        <v>34</v>
      </c>
      <c r="P128">
        <f>'[2]Cumulative Stats'!G107</f>
        <v>1</v>
      </c>
      <c r="S128" s="11"/>
      <c r="T128" s="12"/>
      <c r="U128" s="13"/>
      <c r="V128" s="13"/>
      <c r="W128" s="14"/>
      <c r="X128" s="14"/>
      <c r="Y128" s="14"/>
      <c r="Z128" s="14"/>
      <c r="AB128" s="16"/>
      <c r="AC128" s="17"/>
      <c r="AD128" s="18"/>
      <c r="AE128" s="18"/>
      <c r="AF128" s="19"/>
      <c r="AG128" s="20"/>
      <c r="AH128" s="18"/>
      <c r="AI128" s="18"/>
      <c r="AK128" s="16"/>
      <c r="AL128" s="21"/>
      <c r="AM128" s="22"/>
      <c r="AN128" s="22"/>
      <c r="AO128" s="23"/>
      <c r="AP128" s="21"/>
      <c r="AQ128" s="22"/>
      <c r="AR128" s="22"/>
    </row>
    <row r="129" spans="1:44">
      <c r="A129" t="str">
        <f>'[4]Cumulative Stats'!A83</f>
        <v>Walton, L</v>
      </c>
      <c r="B129" s="8" t="s">
        <v>124</v>
      </c>
      <c r="C129">
        <f>'[4]Cumulative Stats'!C83</f>
        <v>1</v>
      </c>
      <c r="D129">
        <f>'[4]Cumulative Stats'!D83</f>
        <v>0</v>
      </c>
      <c r="E129">
        <f>'[4]Cumulative Stats'!E83</f>
        <v>0</v>
      </c>
      <c r="F129">
        <f>'[4]Cumulative Stats'!F83</f>
        <v>0</v>
      </c>
      <c r="G129">
        <f>'[4]Cumulative Stats'!G83</f>
        <v>0</v>
      </c>
      <c r="J129" t="str">
        <f>'[4]Cumulative Stats'!A102</f>
        <v>Brown</v>
      </c>
      <c r="K129" s="8" t="s">
        <v>124</v>
      </c>
      <c r="L129">
        <f>'[4]Cumulative Stats'!C102</f>
        <v>2</v>
      </c>
      <c r="M129">
        <f>'[4]Cumulative Stats'!D102</f>
        <v>67</v>
      </c>
      <c r="N129" s="6">
        <f>'[4]Cumulative Stats'!E102</f>
        <v>33.5</v>
      </c>
      <c r="O129">
        <f>'[4]Cumulative Stats'!F102</f>
        <v>38</v>
      </c>
      <c r="P129">
        <f>'[4]Cumulative Stats'!G102</f>
        <v>0</v>
      </c>
      <c r="S129" s="11"/>
      <c r="T129" s="12"/>
      <c r="U129" s="13"/>
      <c r="V129" s="13"/>
      <c r="W129" s="14"/>
      <c r="X129" s="14"/>
      <c r="Y129" s="14"/>
      <c r="Z129" s="14"/>
      <c r="AB129" s="16"/>
      <c r="AC129" s="17"/>
      <c r="AD129" s="18"/>
      <c r="AE129" s="18"/>
      <c r="AF129" s="19"/>
      <c r="AG129" s="20"/>
      <c r="AH129" s="18"/>
      <c r="AI129" s="18"/>
      <c r="AK129" s="16"/>
      <c r="AL129" s="21"/>
      <c r="AM129" s="22"/>
      <c r="AN129" s="22"/>
      <c r="AO129" s="23"/>
      <c r="AP129" s="21"/>
      <c r="AQ129" s="22"/>
      <c r="AR129" s="22"/>
    </row>
    <row r="130" spans="1:44">
      <c r="A130" t="str">
        <f>'[8]Cumulative Stats'!A90</f>
        <v>Nyvall</v>
      </c>
      <c r="B130" s="8" t="s">
        <v>128</v>
      </c>
      <c r="C130">
        <f>'[8]Cumulative Stats'!C90</f>
        <v>3</v>
      </c>
      <c r="D130">
        <f>'[8]Cumulative Stats'!D90</f>
        <v>-1</v>
      </c>
      <c r="E130">
        <f>'[8]Cumulative Stats'!E90</f>
        <v>-0.33333333333333331</v>
      </c>
      <c r="F130">
        <f>'[8]Cumulative Stats'!F90</f>
        <v>2</v>
      </c>
      <c r="G130">
        <f>'[8]Cumulative Stats'!G90</f>
        <v>0</v>
      </c>
      <c r="J130" t="str">
        <f>'[3]Cumulative Stats'!A104</f>
        <v>Kiner</v>
      </c>
      <c r="K130" s="8" t="s">
        <v>123</v>
      </c>
      <c r="L130">
        <f>'[3]Cumulative Stats'!C104</f>
        <v>1</v>
      </c>
      <c r="M130">
        <f>'[3]Cumulative Stats'!D104</f>
        <v>15</v>
      </c>
      <c r="N130">
        <f>'[3]Cumulative Stats'!E104</f>
        <v>15</v>
      </c>
      <c r="O130">
        <f>'[3]Cumulative Stats'!F104</f>
        <v>15</v>
      </c>
      <c r="P130">
        <f>'[3]Cumulative Stats'!G104</f>
        <v>0</v>
      </c>
      <c r="S130" s="11"/>
      <c r="T130" s="12"/>
      <c r="U130" s="13"/>
      <c r="V130" s="13"/>
      <c r="W130" s="14"/>
      <c r="X130" s="14"/>
      <c r="Y130" s="14"/>
      <c r="Z130" s="14"/>
      <c r="AB130" s="16"/>
      <c r="AC130" s="17"/>
      <c r="AD130" s="18"/>
      <c r="AE130" s="18"/>
      <c r="AF130" s="19"/>
      <c r="AG130" s="20"/>
      <c r="AH130" s="18"/>
      <c r="AI130" s="18"/>
      <c r="AK130" s="16"/>
      <c r="AL130" s="21"/>
      <c r="AM130" s="22"/>
      <c r="AN130" s="22"/>
      <c r="AO130" s="23"/>
      <c r="AP130" s="21"/>
      <c r="AQ130" s="22"/>
      <c r="AR130" s="22"/>
    </row>
    <row r="131" spans="1:44">
      <c r="A131" t="str">
        <f>'[2]Cumulative Stats'!A86</f>
        <v>Kurek</v>
      </c>
      <c r="B131" s="8" t="s">
        <v>122</v>
      </c>
      <c r="C131">
        <f>'[2]Cumulative Stats'!C86</f>
        <v>8</v>
      </c>
      <c r="D131">
        <f>'[2]Cumulative Stats'!D86</f>
        <v>-2</v>
      </c>
      <c r="E131">
        <f>'[2]Cumulative Stats'!E86</f>
        <v>-0.25</v>
      </c>
      <c r="F131">
        <f>'[2]Cumulative Stats'!F86</f>
        <v>0</v>
      </c>
      <c r="G131">
        <f>'[2]Cumulative Stats'!G86</f>
        <v>0</v>
      </c>
      <c r="J131" t="str">
        <f>'[6]Cumulative Stats'!A104</f>
        <v>Curran</v>
      </c>
      <c r="K131" s="8" t="s">
        <v>126</v>
      </c>
      <c r="L131">
        <f>'[6]Cumulative Stats'!C104</f>
        <v>1</v>
      </c>
      <c r="M131">
        <f>'[6]Cumulative Stats'!D104</f>
        <v>18</v>
      </c>
      <c r="N131">
        <f>'[6]Cumulative Stats'!E104</f>
        <v>18</v>
      </c>
      <c r="O131">
        <f>'[6]Cumulative Stats'!F104</f>
        <v>18</v>
      </c>
      <c r="P131">
        <f>'[6]Cumulative Stats'!G104</f>
        <v>0</v>
      </c>
      <c r="S131" s="11"/>
      <c r="T131" s="12"/>
      <c r="U131" s="13"/>
      <c r="V131" s="13"/>
      <c r="W131" s="14"/>
      <c r="X131" s="14"/>
      <c r="Y131" s="14"/>
      <c r="Z131" s="14"/>
      <c r="AB131" s="16"/>
      <c r="AC131" s="17"/>
      <c r="AD131" s="18"/>
      <c r="AE131" s="18"/>
      <c r="AF131" s="19"/>
      <c r="AG131" s="20"/>
      <c r="AH131" s="18"/>
      <c r="AI131" s="18"/>
      <c r="AK131" s="16"/>
      <c r="AL131" s="21"/>
      <c r="AM131" s="22"/>
      <c r="AN131" s="22"/>
      <c r="AO131" s="23"/>
      <c r="AP131" s="21"/>
      <c r="AQ131" s="22"/>
      <c r="AR131" s="22"/>
    </row>
    <row r="132" spans="1:44">
      <c r="A132" t="str">
        <f>'[12]Cumulative Stats'!A85</f>
        <v>Beathard</v>
      </c>
      <c r="B132" s="8" t="s">
        <v>131</v>
      </c>
      <c r="C132">
        <f>'[12]Cumulative Stats'!C85</f>
        <v>2</v>
      </c>
      <c r="D132">
        <f>'[12]Cumulative Stats'!D85</f>
        <v>-2</v>
      </c>
      <c r="E132">
        <f>'[12]Cumulative Stats'!E85</f>
        <v>-1</v>
      </c>
      <c r="F132">
        <f>'[12]Cumulative Stats'!F85</f>
        <v>0</v>
      </c>
      <c r="G132">
        <f>'[12]Cumulative Stats'!G85</f>
        <v>0</v>
      </c>
      <c r="J132" t="str">
        <f>'[9]Cumulative Stats'!A104</f>
        <v>Koy</v>
      </c>
      <c r="K132" s="8" t="s">
        <v>129</v>
      </c>
      <c r="L132">
        <f>'[9]Cumulative Stats'!C104</f>
        <v>1</v>
      </c>
      <c r="M132">
        <f>'[9]Cumulative Stats'!D104</f>
        <v>-4</v>
      </c>
      <c r="N132" s="6">
        <f>'[9]Cumulative Stats'!E104</f>
        <v>-4</v>
      </c>
      <c r="O132">
        <f>'[9]Cumulative Stats'!F104</f>
        <v>-4</v>
      </c>
      <c r="P132">
        <f>'[9]Cumulative Stats'!G104</f>
        <v>0</v>
      </c>
      <c r="S132" s="11"/>
      <c r="T132" s="12"/>
      <c r="U132" s="13"/>
      <c r="V132" s="13"/>
      <c r="W132" s="14"/>
      <c r="X132" s="14"/>
      <c r="Y132" s="14"/>
      <c r="Z132" s="14"/>
      <c r="AB132" s="16"/>
      <c r="AC132" s="17"/>
      <c r="AD132" s="18"/>
      <c r="AE132" s="18"/>
      <c r="AF132" s="19"/>
      <c r="AG132" s="20"/>
      <c r="AH132" s="18"/>
      <c r="AI132" s="18"/>
      <c r="AK132" s="16"/>
      <c r="AL132" s="21"/>
      <c r="AM132" s="22"/>
      <c r="AN132" s="22"/>
      <c r="AO132" s="23"/>
      <c r="AP132" s="21"/>
      <c r="AQ132" s="22"/>
      <c r="AR132" s="22"/>
    </row>
    <row r="133" spans="1:44">
      <c r="A133" t="str">
        <f>'[5]Cumulative Stats'!A86</f>
        <v>Patrick</v>
      </c>
      <c r="B133" s="8" t="s">
        <v>125</v>
      </c>
      <c r="C133">
        <f>'[5]Cumulative Stats'!C86</f>
        <v>2</v>
      </c>
      <c r="D133">
        <f>'[5]Cumulative Stats'!D86</f>
        <v>-2</v>
      </c>
      <c r="E133">
        <f>'[5]Cumulative Stats'!E86</f>
        <v>-1</v>
      </c>
      <c r="F133">
        <f>'[5]Cumulative Stats'!F86</f>
        <v>0</v>
      </c>
      <c r="G133">
        <f>'[5]Cumulative Stats'!G86</f>
        <v>0</v>
      </c>
      <c r="J133" t="str">
        <f>'[5]Cumulative Stats'!A104</f>
        <v>McGeorge</v>
      </c>
      <c r="K133" s="8" t="s">
        <v>125</v>
      </c>
      <c r="L133">
        <f>'[5]Cumulative Stats'!C104</f>
        <v>1</v>
      </c>
      <c r="M133">
        <f>'[5]Cumulative Stats'!D104</f>
        <v>27</v>
      </c>
      <c r="N133" s="6">
        <f>'[5]Cumulative Stats'!E104</f>
        <v>27</v>
      </c>
      <c r="O133">
        <f>'[5]Cumulative Stats'!F104</f>
        <v>27</v>
      </c>
      <c r="P133">
        <f>'[5]Cumulative Stats'!G104</f>
        <v>0</v>
      </c>
      <c r="S133" s="11"/>
      <c r="T133" s="12"/>
      <c r="U133" s="13"/>
      <c r="V133" s="13"/>
      <c r="W133" s="14"/>
      <c r="X133" s="14"/>
      <c r="Y133" s="14"/>
      <c r="Z133" s="14"/>
      <c r="AB133" s="16"/>
      <c r="AC133" s="17"/>
      <c r="AD133" s="18"/>
      <c r="AE133" s="18"/>
      <c r="AF133" s="19"/>
      <c r="AG133" s="20"/>
      <c r="AH133" s="18"/>
      <c r="AI133" s="18"/>
      <c r="AK133" s="16"/>
      <c r="AL133" s="21"/>
      <c r="AM133" s="22"/>
      <c r="AN133" s="22"/>
      <c r="AO133" s="23"/>
      <c r="AP133" s="21"/>
      <c r="AQ133" s="22"/>
      <c r="AR133" s="22"/>
    </row>
    <row r="134" spans="1:44">
      <c r="A134" t="str">
        <f>'[4]Cumulative Stats'!A84</f>
        <v>McCullouch</v>
      </c>
      <c r="B134" s="8" t="s">
        <v>124</v>
      </c>
      <c r="C134">
        <f>'[4]Cumulative Stats'!C84</f>
        <v>1</v>
      </c>
      <c r="D134">
        <f>'[4]Cumulative Stats'!D84</f>
        <v>-2</v>
      </c>
      <c r="E134">
        <f>'[4]Cumulative Stats'!E84</f>
        <v>-2</v>
      </c>
      <c r="F134">
        <f>'[4]Cumulative Stats'!F84</f>
        <v>0</v>
      </c>
      <c r="G134">
        <f>'[4]Cumulative Stats'!G84</f>
        <v>0</v>
      </c>
      <c r="J134" t="str">
        <f>'[5]Cumulative Stats'!A103</f>
        <v>Krause</v>
      </c>
      <c r="K134" s="8" t="s">
        <v>125</v>
      </c>
      <c r="L134">
        <f>'[5]Cumulative Stats'!C103</f>
        <v>1</v>
      </c>
      <c r="M134">
        <f>'[5]Cumulative Stats'!D103</f>
        <v>25</v>
      </c>
      <c r="N134" s="6">
        <f>'[5]Cumulative Stats'!E103</f>
        <v>25</v>
      </c>
      <c r="O134">
        <f>'[5]Cumulative Stats'!F103</f>
        <v>25</v>
      </c>
      <c r="P134">
        <f>'[5]Cumulative Stats'!G103</f>
        <v>0</v>
      </c>
      <c r="S134" s="11"/>
      <c r="T134" s="12"/>
      <c r="U134" s="13"/>
      <c r="V134" s="13"/>
      <c r="W134" s="14"/>
      <c r="X134" s="14"/>
      <c r="Y134" s="14"/>
      <c r="Z134" s="14"/>
      <c r="AB134" s="16"/>
      <c r="AC134" s="17"/>
      <c r="AD134" s="18"/>
      <c r="AE134" s="18"/>
      <c r="AF134" s="19"/>
      <c r="AG134" s="20"/>
      <c r="AH134" s="18"/>
      <c r="AI134" s="18"/>
      <c r="AK134" s="16"/>
      <c r="AL134" s="21"/>
      <c r="AM134" s="22"/>
      <c r="AN134" s="22"/>
      <c r="AO134" s="23"/>
      <c r="AP134" s="21"/>
      <c r="AQ134" s="22"/>
      <c r="AR134" s="22"/>
    </row>
    <row r="135" spans="1:44">
      <c r="A135" t="str">
        <f>'[3]Cumulative Stats'!A85</f>
        <v>Homan</v>
      </c>
      <c r="B135" s="8" t="s">
        <v>123</v>
      </c>
      <c r="C135">
        <f>'[3]Cumulative Stats'!C85</f>
        <v>2</v>
      </c>
      <c r="D135">
        <f>'[3]Cumulative Stats'!D85</f>
        <v>-4</v>
      </c>
      <c r="E135">
        <f>'[3]Cumulative Stats'!E85</f>
        <v>-2</v>
      </c>
      <c r="F135">
        <f>'[3]Cumulative Stats'!F85</f>
        <v>0</v>
      </c>
      <c r="G135">
        <f>'[3]Cumulative Stats'!G85</f>
        <v>0</v>
      </c>
      <c r="J135" t="str">
        <f>'[6]Cumulative Stats'!A105</f>
        <v>Klein</v>
      </c>
      <c r="K135" s="8" t="s">
        <v>126</v>
      </c>
      <c r="L135">
        <f>'[6]Cumulative Stats'!C105</f>
        <v>1</v>
      </c>
      <c r="M135">
        <f>'[6]Cumulative Stats'!D105</f>
        <v>18</v>
      </c>
      <c r="N135" s="6">
        <f>'[6]Cumulative Stats'!E105</f>
        <v>18</v>
      </c>
      <c r="O135">
        <f>'[6]Cumulative Stats'!F105</f>
        <v>18</v>
      </c>
      <c r="P135">
        <f>'[6]Cumulative Stats'!G105</f>
        <v>0</v>
      </c>
      <c r="S135" s="11"/>
      <c r="T135" s="12"/>
      <c r="U135" s="13"/>
      <c r="V135" s="13"/>
      <c r="W135" s="14"/>
      <c r="X135" s="14"/>
      <c r="Y135" s="14"/>
      <c r="Z135" s="14"/>
      <c r="AB135" s="16"/>
      <c r="AC135" s="17"/>
      <c r="AD135" s="18"/>
      <c r="AE135" s="18"/>
      <c r="AF135" s="19"/>
      <c r="AG135" s="20"/>
      <c r="AH135" s="18"/>
      <c r="AI135" s="18"/>
      <c r="AK135" s="16"/>
      <c r="AL135" s="21"/>
      <c r="AM135" s="22"/>
      <c r="AN135" s="22"/>
      <c r="AO135" s="23"/>
      <c r="AP135" s="21"/>
      <c r="AQ135" s="22"/>
      <c r="AR135" s="22"/>
    </row>
    <row r="136" spans="1:44">
      <c r="A136" t="str">
        <f>'[9]Cumulative Stats'!A82</f>
        <v>McNeil</v>
      </c>
      <c r="B136" s="8" t="s">
        <v>129</v>
      </c>
      <c r="C136">
        <f>'[9]Cumulative Stats'!C82</f>
        <v>4</v>
      </c>
      <c r="D136">
        <f>'[9]Cumulative Stats'!D82</f>
        <v>-5</v>
      </c>
      <c r="E136">
        <f>'[9]Cumulative Stats'!E82</f>
        <v>-1.25</v>
      </c>
      <c r="F136">
        <f>'[9]Cumulative Stats'!F82</f>
        <v>0</v>
      </c>
      <c r="G136">
        <f>'[9]Cumulative Stats'!G82</f>
        <v>0</v>
      </c>
      <c r="J136" t="str">
        <f>'[6]Cumulative Stats'!A106</f>
        <v>Gabriel</v>
      </c>
      <c r="K136" s="8" t="s">
        <v>126</v>
      </c>
      <c r="L136">
        <f>'[6]Cumulative Stats'!C106</f>
        <v>1</v>
      </c>
      <c r="M136">
        <f>'[6]Cumulative Stats'!D106</f>
        <v>6</v>
      </c>
      <c r="N136">
        <f>'[6]Cumulative Stats'!E106</f>
        <v>6</v>
      </c>
      <c r="O136">
        <f>'[6]Cumulative Stats'!F106</f>
        <v>6</v>
      </c>
      <c r="P136">
        <f>'[6]Cumulative Stats'!G106</f>
        <v>0</v>
      </c>
      <c r="S136" s="11"/>
      <c r="T136" s="12"/>
      <c r="U136" s="13"/>
      <c r="V136" s="13"/>
      <c r="W136" s="14"/>
      <c r="X136" s="14"/>
      <c r="Y136" s="14"/>
      <c r="Z136" s="14"/>
      <c r="AB136" s="16"/>
      <c r="AC136" s="17"/>
      <c r="AD136" s="18"/>
      <c r="AE136" s="18"/>
      <c r="AF136" s="19"/>
      <c r="AG136" s="20"/>
      <c r="AH136" s="18"/>
      <c r="AI136" s="18"/>
      <c r="AK136" s="16"/>
      <c r="AL136" s="21"/>
      <c r="AM136" s="22"/>
      <c r="AN136" s="22"/>
      <c r="AO136" s="23"/>
      <c r="AP136" s="21"/>
      <c r="AQ136" s="22"/>
      <c r="AR136" s="22"/>
    </row>
    <row r="137" spans="1:44">
      <c r="A137" t="str">
        <f>'[8]Cumulative Stats'!A91</f>
        <v>Hargett</v>
      </c>
      <c r="B137" s="8" t="s">
        <v>128</v>
      </c>
      <c r="C137">
        <f>'[8]Cumulative Stats'!C91</f>
        <v>10</v>
      </c>
      <c r="D137">
        <f>'[8]Cumulative Stats'!D91</f>
        <v>-14</v>
      </c>
      <c r="E137">
        <f>'[8]Cumulative Stats'!E91</f>
        <v>-1.4</v>
      </c>
      <c r="F137">
        <f>'[8]Cumulative Stats'!F91</f>
        <v>2</v>
      </c>
      <c r="G137">
        <f>'[8]Cumulative Stats'!G91</f>
        <v>0</v>
      </c>
      <c r="J137" t="str">
        <f>'[7]Cumulative Stats'!A102</f>
        <v>Kramer</v>
      </c>
      <c r="K137" s="8" t="s">
        <v>127</v>
      </c>
      <c r="L137">
        <f>'[7]Cumulative Stats'!C102</f>
        <v>1</v>
      </c>
      <c r="M137">
        <f>'[7]Cumulative Stats'!D102</f>
        <v>22</v>
      </c>
      <c r="N137" s="6">
        <f>'[7]Cumulative Stats'!E102</f>
        <v>22</v>
      </c>
      <c r="O137">
        <f>'[7]Cumulative Stats'!F102</f>
        <v>22</v>
      </c>
      <c r="P137">
        <f>'[7]Cumulative Stats'!G102</f>
        <v>0</v>
      </c>
      <c r="S137" s="11"/>
      <c r="T137" s="12"/>
      <c r="U137" s="13"/>
      <c r="V137" s="13"/>
      <c r="W137" s="14"/>
      <c r="X137" s="14"/>
      <c r="Y137" s="14"/>
      <c r="Z137" s="14"/>
      <c r="AB137" s="16"/>
      <c r="AC137" s="17"/>
      <c r="AD137" s="18"/>
      <c r="AE137" s="18"/>
      <c r="AF137" s="19"/>
      <c r="AG137" s="20"/>
      <c r="AH137" s="18"/>
      <c r="AI137" s="18"/>
      <c r="AK137" s="16"/>
      <c r="AL137" s="21"/>
      <c r="AM137" s="22"/>
      <c r="AN137" s="22"/>
      <c r="AO137" s="23"/>
      <c r="AP137" s="21"/>
      <c r="AQ137" s="22"/>
      <c r="AR137" s="22"/>
    </row>
    <row r="138" spans="1:44">
      <c r="J138" t="str">
        <f>'[8]Cumulative Stats'!A107</f>
        <v>Shaw</v>
      </c>
      <c r="K138" s="8" t="s">
        <v>128</v>
      </c>
      <c r="L138">
        <f>'[8]Cumulative Stats'!C107</f>
        <v>1</v>
      </c>
      <c r="M138">
        <f>'[8]Cumulative Stats'!D107</f>
        <v>44</v>
      </c>
      <c r="N138" s="6">
        <f>'[8]Cumulative Stats'!E107</f>
        <v>44</v>
      </c>
      <c r="O138">
        <f>'[8]Cumulative Stats'!F107</f>
        <v>44</v>
      </c>
      <c r="P138">
        <f>'[8]Cumulative Stats'!G107</f>
        <v>0</v>
      </c>
      <c r="S138" s="11"/>
      <c r="T138" s="12"/>
      <c r="U138" s="13"/>
      <c r="V138" s="13"/>
      <c r="W138" s="14"/>
      <c r="X138" s="14"/>
      <c r="Y138" s="14"/>
      <c r="Z138" s="14"/>
      <c r="AB138" s="16"/>
      <c r="AC138" s="17"/>
      <c r="AD138" s="18"/>
      <c r="AE138" s="18"/>
      <c r="AF138" s="19"/>
      <c r="AG138" s="20"/>
      <c r="AH138" s="18"/>
      <c r="AI138" s="18"/>
      <c r="AK138" s="16"/>
      <c r="AL138" s="21"/>
      <c r="AM138" s="22"/>
      <c r="AN138" s="22"/>
      <c r="AO138" s="23"/>
      <c r="AP138" s="21"/>
      <c r="AQ138" s="22"/>
      <c r="AR138" s="22"/>
    </row>
    <row r="139" spans="1:44">
      <c r="J139" t="str">
        <f>'[10]Cumulative Stats'!A103</f>
        <v>Walik</v>
      </c>
      <c r="K139" s="8" t="s">
        <v>130</v>
      </c>
      <c r="L139">
        <f>'[10]Cumulative Stats'!C103</f>
        <v>1</v>
      </c>
      <c r="M139">
        <f>'[10]Cumulative Stats'!D103</f>
        <v>2</v>
      </c>
      <c r="N139">
        <f>'[10]Cumulative Stats'!E103</f>
        <v>2</v>
      </c>
      <c r="O139">
        <f>'[10]Cumulative Stats'!F103</f>
        <v>2</v>
      </c>
      <c r="P139">
        <f>'[10]Cumulative Stats'!G103</f>
        <v>0</v>
      </c>
      <c r="S139" s="11"/>
      <c r="T139" s="12"/>
      <c r="U139" s="13"/>
      <c r="V139" s="13"/>
      <c r="W139" s="14"/>
      <c r="X139" s="14"/>
      <c r="Y139" s="14"/>
      <c r="Z139" s="14"/>
      <c r="AB139" s="16"/>
      <c r="AC139" s="17"/>
      <c r="AD139" s="18"/>
      <c r="AE139" s="18"/>
      <c r="AF139" s="19"/>
      <c r="AG139" s="20"/>
      <c r="AH139" s="18"/>
      <c r="AI139" s="18"/>
      <c r="AK139" s="16"/>
      <c r="AL139" s="21"/>
      <c r="AM139" s="22"/>
      <c r="AN139" s="22"/>
      <c r="AO139" s="23"/>
      <c r="AP139" s="21"/>
      <c r="AQ139" s="22"/>
      <c r="AR139" s="22"/>
    </row>
    <row r="140" spans="1:44">
      <c r="J140" t="str">
        <f>'[13]Cumulative Stats'!A104</f>
        <v>Jurgensen</v>
      </c>
      <c r="K140" s="8" t="s">
        <v>133</v>
      </c>
      <c r="L140">
        <f>'[13]Cumulative Stats'!C104</f>
        <v>1</v>
      </c>
      <c r="M140">
        <f>'[13]Cumulative Stats'!D104</f>
        <v>6</v>
      </c>
      <c r="N140" s="6">
        <f>'[13]Cumulative Stats'!E104</f>
        <v>6</v>
      </c>
      <c r="O140">
        <f>'[13]Cumulative Stats'!F104</f>
        <v>6</v>
      </c>
      <c r="P140">
        <f>'[13]Cumulative Stats'!G104</f>
        <v>0</v>
      </c>
      <c r="S140" s="11"/>
      <c r="T140" s="12"/>
      <c r="U140" s="13"/>
      <c r="V140" s="13"/>
      <c r="W140" s="14"/>
      <c r="X140" s="14"/>
      <c r="Y140" s="14"/>
      <c r="Z140" s="14"/>
      <c r="AB140" s="16"/>
      <c r="AC140" s="17"/>
      <c r="AD140" s="18"/>
      <c r="AE140" s="18"/>
      <c r="AF140" s="19"/>
      <c r="AG140" s="20"/>
      <c r="AH140" s="18"/>
      <c r="AI140" s="18"/>
      <c r="AK140" s="16"/>
      <c r="AL140" s="21"/>
      <c r="AM140" s="22"/>
      <c r="AN140" s="22"/>
      <c r="AO140" s="23"/>
      <c r="AP140" s="21"/>
      <c r="AQ140" s="22"/>
      <c r="AR140" s="22"/>
    </row>
    <row r="141" spans="1:44">
      <c r="B141" s="8"/>
      <c r="K141" s="8"/>
      <c r="N141" s="6"/>
      <c r="S141" s="11"/>
      <c r="T141" s="12"/>
      <c r="U141" s="13"/>
      <c r="V141" s="13"/>
      <c r="W141" s="14"/>
      <c r="X141" s="14"/>
      <c r="Y141" s="14"/>
      <c r="Z141" s="14"/>
      <c r="AB141" s="16"/>
      <c r="AC141" s="17"/>
      <c r="AD141" s="18"/>
      <c r="AE141" s="18"/>
      <c r="AF141" s="19"/>
      <c r="AG141" s="20"/>
      <c r="AH141" s="18"/>
      <c r="AI141" s="18"/>
      <c r="AK141" s="16"/>
      <c r="AL141" s="21"/>
      <c r="AM141" s="22"/>
      <c r="AN141" s="22"/>
      <c r="AO141" s="23"/>
      <c r="AP141" s="21"/>
      <c r="AQ141" s="22"/>
      <c r="AR141" s="22"/>
    </row>
    <row r="142" spans="1:44">
      <c r="B142" s="8"/>
      <c r="K142" s="8"/>
      <c r="N142" s="6"/>
      <c r="S142" s="11"/>
      <c r="T142" s="12"/>
      <c r="U142" s="13"/>
      <c r="V142" s="13"/>
      <c r="W142" s="14"/>
      <c r="X142" s="14"/>
      <c r="Y142" s="14"/>
      <c r="Z142" s="14"/>
      <c r="AB142" s="16"/>
      <c r="AC142" s="17"/>
      <c r="AD142" s="18"/>
      <c r="AE142" s="18"/>
      <c r="AF142" s="19"/>
      <c r="AG142" s="20"/>
      <c r="AH142" s="18"/>
      <c r="AI142" s="18"/>
      <c r="AK142" s="16"/>
      <c r="AL142" s="21"/>
      <c r="AM142" s="22"/>
      <c r="AN142" s="22"/>
      <c r="AO142" s="23"/>
      <c r="AP142" s="21"/>
      <c r="AQ142" s="22"/>
      <c r="AR142" s="22"/>
    </row>
    <row r="143" spans="1:44">
      <c r="B143" s="8"/>
      <c r="K143" s="8"/>
      <c r="N143" s="6"/>
      <c r="S143" s="11"/>
      <c r="T143" s="12"/>
      <c r="U143" s="13"/>
      <c r="V143" s="13"/>
      <c r="W143" s="14"/>
      <c r="X143" s="14"/>
      <c r="Y143" s="14"/>
      <c r="Z143" s="14"/>
      <c r="AB143" s="16"/>
      <c r="AC143" s="17"/>
      <c r="AD143" s="18"/>
      <c r="AE143" s="18"/>
      <c r="AF143" s="19"/>
      <c r="AG143" s="20"/>
      <c r="AH143" s="18"/>
      <c r="AI143" s="18"/>
      <c r="AK143" s="16"/>
      <c r="AL143" s="21"/>
      <c r="AM143" s="22"/>
      <c r="AN143" s="22"/>
      <c r="AO143" s="23"/>
      <c r="AP143" s="21"/>
      <c r="AQ143" s="22"/>
      <c r="AR143" s="22"/>
    </row>
    <row r="144" spans="1:44">
      <c r="B144" s="8"/>
      <c r="K144" s="8"/>
      <c r="S144" s="11"/>
      <c r="T144" s="12"/>
      <c r="U144" s="13"/>
      <c r="V144" s="13"/>
      <c r="W144" s="14"/>
      <c r="X144" s="14"/>
      <c r="Y144" s="14"/>
      <c r="Z144" s="14"/>
      <c r="AB144" s="16"/>
      <c r="AC144" s="17"/>
      <c r="AD144" s="18"/>
      <c r="AE144" s="18"/>
      <c r="AF144" s="19"/>
      <c r="AG144" s="20"/>
      <c r="AH144" s="18"/>
      <c r="AI144" s="18"/>
      <c r="AK144" s="16"/>
      <c r="AL144" s="21"/>
      <c r="AM144" s="22"/>
      <c r="AN144" s="22"/>
      <c r="AO144" s="23"/>
      <c r="AP144" s="21"/>
      <c r="AQ144" s="22"/>
      <c r="AR144" s="22"/>
    </row>
    <row r="145" spans="2:44">
      <c r="B145" s="8"/>
      <c r="K145" s="8"/>
      <c r="S145" s="11"/>
      <c r="T145" s="12"/>
      <c r="U145" s="13"/>
      <c r="V145" s="13"/>
      <c r="W145" s="14"/>
      <c r="X145" s="14"/>
      <c r="Y145" s="14"/>
      <c r="Z145" s="14"/>
      <c r="AB145" s="16"/>
      <c r="AC145" s="17"/>
      <c r="AD145" s="18"/>
      <c r="AE145" s="18"/>
      <c r="AF145" s="19"/>
      <c r="AG145" s="20"/>
      <c r="AH145" s="18"/>
      <c r="AI145" s="18"/>
      <c r="AK145" s="16"/>
      <c r="AL145" s="21"/>
      <c r="AM145" s="22"/>
      <c r="AN145" s="22"/>
      <c r="AO145" s="23"/>
      <c r="AP145" s="21"/>
      <c r="AQ145" s="22"/>
      <c r="AR145" s="22"/>
    </row>
    <row r="146" spans="2:44">
      <c r="B146" s="8"/>
      <c r="K146" s="8"/>
      <c r="N146" s="6"/>
      <c r="S146" s="11"/>
      <c r="T146" s="12"/>
      <c r="U146" s="13"/>
      <c r="V146" s="13"/>
      <c r="W146" s="14"/>
      <c r="X146" s="14"/>
      <c r="Y146" s="14"/>
      <c r="Z146" s="14"/>
      <c r="AB146" s="16"/>
      <c r="AC146" s="17"/>
      <c r="AD146" s="18"/>
      <c r="AE146" s="18"/>
      <c r="AF146" s="19"/>
      <c r="AG146" s="20"/>
      <c r="AH146" s="18"/>
      <c r="AI146" s="18"/>
      <c r="AK146" s="16"/>
      <c r="AL146" s="21"/>
      <c r="AM146" s="22"/>
      <c r="AN146" s="22"/>
      <c r="AO146" s="23"/>
      <c r="AP146" s="21"/>
      <c r="AQ146" s="22"/>
      <c r="AR146" s="22"/>
    </row>
    <row r="147" spans="2:44">
      <c r="B147" s="8"/>
      <c r="K147" s="8"/>
      <c r="N147" s="6"/>
      <c r="S147" s="11"/>
      <c r="T147" s="12"/>
      <c r="U147" s="13"/>
      <c r="V147" s="13"/>
      <c r="W147" s="14"/>
      <c r="X147" s="14"/>
      <c r="Y147" s="14"/>
      <c r="Z147" s="14"/>
      <c r="AB147" s="16"/>
      <c r="AC147" s="17"/>
      <c r="AD147" s="18"/>
      <c r="AE147" s="18"/>
      <c r="AF147" s="19"/>
      <c r="AG147" s="20"/>
      <c r="AH147" s="18"/>
      <c r="AI147" s="18"/>
      <c r="AK147" s="16"/>
      <c r="AL147" s="21"/>
      <c r="AM147" s="22"/>
      <c r="AN147" s="22"/>
      <c r="AO147" s="23"/>
      <c r="AP147" s="21"/>
      <c r="AQ147" s="22"/>
      <c r="AR147" s="22"/>
    </row>
    <row r="148" spans="2:44">
      <c r="B148" s="8"/>
      <c r="K148" s="8"/>
      <c r="N148" s="6"/>
      <c r="S148" s="11"/>
      <c r="T148" s="12"/>
      <c r="U148" s="13"/>
      <c r="V148" s="13"/>
      <c r="W148" s="14"/>
      <c r="X148" s="14"/>
      <c r="Y148" s="14"/>
      <c r="Z148" s="14"/>
      <c r="AB148" s="16"/>
      <c r="AC148" s="17"/>
      <c r="AD148" s="18"/>
      <c r="AE148" s="18"/>
      <c r="AF148" s="19"/>
      <c r="AG148" s="20"/>
      <c r="AH148" s="18"/>
      <c r="AI148" s="18"/>
      <c r="AK148" s="16"/>
      <c r="AL148" s="21"/>
      <c r="AM148" s="22"/>
      <c r="AN148" s="22"/>
      <c r="AO148" s="23"/>
      <c r="AP148" s="21"/>
      <c r="AQ148" s="22"/>
      <c r="AR148" s="22"/>
    </row>
    <row r="149" spans="2:44">
      <c r="B149" s="8"/>
      <c r="K149" s="8"/>
      <c r="N149" s="6"/>
      <c r="S149" s="11"/>
      <c r="T149" s="12"/>
      <c r="U149" s="13"/>
      <c r="V149" s="13"/>
      <c r="W149" s="14"/>
      <c r="X149" s="14"/>
      <c r="Y149" s="14"/>
      <c r="Z149" s="14"/>
      <c r="AB149" s="16"/>
      <c r="AC149" s="17"/>
      <c r="AD149" s="18"/>
      <c r="AE149" s="18"/>
      <c r="AF149" s="19"/>
      <c r="AG149" s="20"/>
      <c r="AH149" s="18"/>
      <c r="AI149" s="18"/>
      <c r="AK149" s="16"/>
      <c r="AL149" s="21"/>
      <c r="AM149" s="22"/>
      <c r="AN149" s="22"/>
      <c r="AO149" s="23"/>
      <c r="AP149" s="21"/>
      <c r="AQ149" s="22"/>
      <c r="AR149" s="22"/>
    </row>
    <row r="150" spans="2:44">
      <c r="B150" s="8"/>
      <c r="K150" s="8"/>
      <c r="N150" s="6"/>
      <c r="S150" s="11"/>
      <c r="T150" s="12"/>
      <c r="U150" s="13"/>
      <c r="V150" s="13"/>
      <c r="W150" s="14"/>
      <c r="X150" s="14"/>
      <c r="Y150" s="14"/>
      <c r="Z150" s="14"/>
      <c r="AB150" s="16"/>
      <c r="AC150" s="17"/>
      <c r="AD150" s="18"/>
      <c r="AE150" s="18"/>
      <c r="AF150" s="19"/>
      <c r="AG150" s="20"/>
      <c r="AH150" s="18"/>
      <c r="AI150" s="18"/>
      <c r="AK150" s="16"/>
      <c r="AL150" s="21"/>
      <c r="AM150" s="22"/>
      <c r="AN150" s="22"/>
      <c r="AO150" s="23"/>
      <c r="AP150" s="21"/>
      <c r="AQ150" s="22"/>
      <c r="AR150" s="22"/>
    </row>
    <row r="151" spans="2:44">
      <c r="B151" s="8"/>
      <c r="K151" s="8"/>
      <c r="S151" s="11"/>
      <c r="T151" s="12"/>
      <c r="U151" s="13"/>
      <c r="V151" s="13"/>
      <c r="W151" s="14"/>
      <c r="X151" s="14"/>
      <c r="Y151" s="14"/>
      <c r="Z151" s="14"/>
      <c r="AB151" s="16"/>
      <c r="AC151" s="17"/>
      <c r="AD151" s="18"/>
      <c r="AE151" s="18"/>
      <c r="AF151" s="19"/>
      <c r="AG151" s="20"/>
      <c r="AH151" s="18"/>
      <c r="AI151" s="18"/>
      <c r="AK151" s="16"/>
      <c r="AL151" s="21"/>
      <c r="AM151" s="22"/>
      <c r="AN151" s="22"/>
      <c r="AO151" s="23"/>
      <c r="AP151" s="21"/>
      <c r="AQ151" s="22"/>
      <c r="AR151" s="22"/>
    </row>
    <row r="152" spans="2:44">
      <c r="B152" s="8"/>
      <c r="K152" s="8"/>
      <c r="N152" s="6"/>
      <c r="S152" s="11"/>
      <c r="T152" s="12"/>
      <c r="U152" s="13"/>
      <c r="V152" s="13"/>
      <c r="W152" s="14"/>
      <c r="X152" s="14"/>
      <c r="Y152" s="14"/>
      <c r="Z152" s="14"/>
      <c r="AB152" s="16"/>
      <c r="AC152" s="17"/>
      <c r="AD152" s="18"/>
      <c r="AE152" s="18"/>
      <c r="AF152" s="19"/>
      <c r="AG152" s="20"/>
      <c r="AH152" s="18"/>
      <c r="AI152" s="18"/>
      <c r="AK152" s="16"/>
      <c r="AL152" s="21"/>
      <c r="AM152" s="22"/>
      <c r="AN152" s="22"/>
      <c r="AO152" s="23"/>
      <c r="AP152" s="21"/>
      <c r="AQ152" s="22"/>
      <c r="AR152" s="22"/>
    </row>
    <row r="153" spans="2:44">
      <c r="B153" s="8"/>
      <c r="K153" s="8"/>
      <c r="S153" s="11"/>
      <c r="T153" s="12"/>
      <c r="U153" s="13"/>
      <c r="V153" s="13"/>
      <c r="W153" s="14"/>
      <c r="X153" s="14"/>
      <c r="Y153" s="14"/>
      <c r="Z153" s="14"/>
      <c r="AB153" s="16"/>
      <c r="AC153" s="17"/>
      <c r="AD153" s="18"/>
      <c r="AE153" s="18"/>
      <c r="AF153" s="19"/>
      <c r="AG153" s="20"/>
      <c r="AH153" s="18"/>
      <c r="AI153" s="18"/>
      <c r="AK153" s="16"/>
      <c r="AL153" s="21"/>
      <c r="AM153" s="22"/>
      <c r="AN153" s="22"/>
      <c r="AO153" s="23"/>
      <c r="AP153" s="21"/>
      <c r="AQ153" s="22"/>
      <c r="AR153" s="22"/>
    </row>
    <row r="154" spans="2:44">
      <c r="B154" s="8"/>
      <c r="K154" s="8"/>
      <c r="N154" s="6"/>
      <c r="S154" s="11"/>
      <c r="T154" s="12"/>
      <c r="U154" s="13"/>
      <c r="V154" s="13"/>
      <c r="W154" s="14"/>
      <c r="X154" s="14"/>
      <c r="Y154" s="14"/>
      <c r="Z154" s="14"/>
      <c r="AB154" s="16"/>
      <c r="AC154" s="17"/>
      <c r="AD154" s="18"/>
      <c r="AE154" s="18"/>
      <c r="AF154" s="19"/>
      <c r="AG154" s="20"/>
      <c r="AH154" s="18"/>
      <c r="AI154" s="18"/>
      <c r="AK154" s="16"/>
      <c r="AL154" s="21"/>
      <c r="AM154" s="22"/>
      <c r="AN154" s="22"/>
      <c r="AO154" s="23"/>
      <c r="AP154" s="21"/>
      <c r="AQ154" s="22"/>
      <c r="AR154" s="22"/>
    </row>
    <row r="155" spans="2:44">
      <c r="B155" s="8"/>
      <c r="K155" s="8"/>
      <c r="N155" s="6"/>
      <c r="S155" s="11"/>
      <c r="T155" s="12"/>
      <c r="U155" s="13"/>
      <c r="V155" s="13"/>
      <c r="W155" s="14"/>
      <c r="X155" s="14"/>
      <c r="Y155" s="14"/>
      <c r="Z155" s="14"/>
      <c r="AB155" s="16"/>
      <c r="AC155" s="17"/>
      <c r="AD155" s="18"/>
      <c r="AE155" s="18"/>
      <c r="AF155" s="19"/>
      <c r="AG155" s="20"/>
      <c r="AH155" s="18"/>
      <c r="AI155" s="18"/>
      <c r="AK155" s="16"/>
      <c r="AL155" s="21"/>
      <c r="AM155" s="22"/>
      <c r="AN155" s="22"/>
      <c r="AO155" s="23"/>
      <c r="AP155" s="21"/>
      <c r="AQ155" s="22"/>
      <c r="AR155" s="22"/>
    </row>
    <row r="156" spans="2:44">
      <c r="B156" s="8"/>
      <c r="K156" s="8"/>
      <c r="N156" s="6"/>
      <c r="S156" s="11"/>
      <c r="T156" s="12"/>
      <c r="U156" s="13"/>
      <c r="V156" s="13"/>
      <c r="W156" s="14"/>
      <c r="X156" s="14"/>
      <c r="Y156" s="14"/>
      <c r="Z156" s="14"/>
      <c r="AB156" s="16"/>
      <c r="AC156" s="17"/>
      <c r="AD156" s="18"/>
      <c r="AE156" s="18"/>
      <c r="AF156" s="19"/>
      <c r="AG156" s="20"/>
      <c r="AH156" s="18"/>
      <c r="AI156" s="18"/>
      <c r="AK156" s="16"/>
      <c r="AL156" s="21"/>
      <c r="AM156" s="22"/>
      <c r="AN156" s="22"/>
      <c r="AO156" s="23"/>
      <c r="AP156" s="21"/>
      <c r="AQ156" s="22"/>
      <c r="AR156" s="22"/>
    </row>
    <row r="157" spans="2:44">
      <c r="B157" s="8"/>
      <c r="K157" s="8"/>
      <c r="N157" s="6"/>
      <c r="S157" s="11"/>
      <c r="T157" s="12"/>
      <c r="U157" s="13"/>
      <c r="V157" s="13"/>
      <c r="W157" s="14"/>
      <c r="X157" s="14"/>
      <c r="Y157" s="14"/>
      <c r="Z157" s="14"/>
      <c r="AB157" s="16"/>
      <c r="AC157" s="17"/>
      <c r="AD157" s="18"/>
      <c r="AE157" s="18"/>
      <c r="AF157" s="19"/>
      <c r="AG157" s="20"/>
      <c r="AH157" s="18"/>
      <c r="AI157" s="18"/>
      <c r="AK157" s="16"/>
      <c r="AL157" s="21"/>
      <c r="AM157" s="22"/>
      <c r="AN157" s="22"/>
      <c r="AO157" s="23"/>
      <c r="AP157" s="21"/>
      <c r="AQ157" s="22"/>
      <c r="AR157" s="22"/>
    </row>
    <row r="158" spans="2:44">
      <c r="B158" s="8"/>
      <c r="K158" s="8"/>
      <c r="S158" s="11"/>
      <c r="T158" s="12"/>
      <c r="U158" s="13"/>
      <c r="V158" s="13"/>
      <c r="W158" s="14"/>
      <c r="X158" s="14"/>
      <c r="Y158" s="14"/>
      <c r="Z158" s="14"/>
      <c r="AB158" s="16"/>
      <c r="AC158" s="17"/>
      <c r="AD158" s="18"/>
      <c r="AE158" s="18"/>
      <c r="AF158" s="19"/>
      <c r="AG158" s="20"/>
      <c r="AH158" s="18"/>
      <c r="AI158" s="18"/>
      <c r="AK158" s="16"/>
      <c r="AL158" s="21"/>
      <c r="AM158" s="22"/>
      <c r="AN158" s="22"/>
      <c r="AO158" s="23"/>
      <c r="AP158" s="21"/>
      <c r="AQ158" s="22"/>
      <c r="AR158" s="22"/>
    </row>
    <row r="159" spans="2:44">
      <c r="B159" s="8"/>
      <c r="K159" s="8"/>
      <c r="N159" s="6"/>
      <c r="S159" s="11"/>
      <c r="T159" s="12"/>
      <c r="U159" s="13"/>
      <c r="V159" s="13"/>
      <c r="W159" s="14"/>
      <c r="X159" s="14"/>
      <c r="Y159" s="14"/>
      <c r="Z159" s="14"/>
      <c r="AB159" s="16"/>
      <c r="AC159" s="17"/>
      <c r="AD159" s="18"/>
      <c r="AE159" s="18"/>
      <c r="AF159" s="19"/>
      <c r="AG159" s="20"/>
      <c r="AH159" s="18"/>
      <c r="AI159" s="18"/>
      <c r="AK159" s="16"/>
      <c r="AL159" s="21"/>
      <c r="AM159" s="22"/>
      <c r="AN159" s="22"/>
      <c r="AO159" s="23"/>
      <c r="AP159" s="21"/>
      <c r="AQ159" s="22"/>
      <c r="AR159" s="22"/>
    </row>
    <row r="160" spans="2:44">
      <c r="B160" s="8"/>
      <c r="K160" s="8"/>
      <c r="N160" s="6"/>
      <c r="S160" s="11"/>
      <c r="T160" s="12"/>
      <c r="U160" s="13"/>
      <c r="V160" s="13"/>
      <c r="W160" s="14"/>
      <c r="X160" s="14"/>
      <c r="Y160" s="14"/>
      <c r="Z160" s="14"/>
      <c r="AB160" s="16"/>
      <c r="AC160" s="17"/>
      <c r="AD160" s="18"/>
      <c r="AE160" s="18"/>
      <c r="AF160" s="19"/>
      <c r="AG160" s="20"/>
      <c r="AH160" s="18"/>
      <c r="AI160" s="18"/>
      <c r="AK160" s="16"/>
      <c r="AL160" s="21"/>
      <c r="AM160" s="22"/>
      <c r="AN160" s="22"/>
      <c r="AO160" s="23"/>
      <c r="AP160" s="21"/>
      <c r="AQ160" s="22"/>
      <c r="AR160" s="22"/>
    </row>
    <row r="161" spans="2:44">
      <c r="B161" s="8"/>
      <c r="K161" s="8"/>
      <c r="N161" s="6"/>
      <c r="S161" s="11"/>
      <c r="T161" s="12"/>
      <c r="U161" s="13"/>
      <c r="V161" s="13"/>
      <c r="W161" s="14"/>
      <c r="X161" s="14"/>
      <c r="Y161" s="14"/>
      <c r="Z161" s="14"/>
      <c r="AB161" s="16"/>
      <c r="AC161" s="17"/>
      <c r="AD161" s="18"/>
      <c r="AE161" s="18"/>
      <c r="AF161" s="19"/>
      <c r="AG161" s="20"/>
      <c r="AH161" s="18"/>
      <c r="AI161" s="18"/>
      <c r="AK161" s="16"/>
      <c r="AL161" s="21"/>
      <c r="AM161" s="22"/>
      <c r="AN161" s="22"/>
      <c r="AO161" s="23"/>
      <c r="AP161" s="21"/>
      <c r="AQ161" s="22"/>
      <c r="AR161" s="22"/>
    </row>
    <row r="162" spans="2:44">
      <c r="B162" s="8"/>
      <c r="K162" s="8"/>
      <c r="S162" s="11"/>
      <c r="T162" s="12"/>
      <c r="U162" s="13"/>
      <c r="V162" s="13"/>
      <c r="W162" s="14"/>
      <c r="X162" s="14"/>
      <c r="Y162" s="14"/>
      <c r="Z162" s="14"/>
      <c r="AB162" s="16"/>
      <c r="AC162" s="17"/>
      <c r="AD162" s="18"/>
      <c r="AE162" s="18"/>
      <c r="AF162" s="19"/>
      <c r="AG162" s="20"/>
      <c r="AH162" s="18"/>
      <c r="AI162" s="18"/>
      <c r="AK162" s="16"/>
      <c r="AL162" s="21"/>
      <c r="AM162" s="22"/>
      <c r="AN162" s="22"/>
      <c r="AO162" s="23"/>
      <c r="AP162" s="21"/>
      <c r="AQ162" s="22"/>
      <c r="AR162" s="22"/>
    </row>
    <row r="163" spans="2:44">
      <c r="B163" s="8"/>
      <c r="K163" s="8"/>
      <c r="N163" s="6"/>
      <c r="S163" s="11"/>
      <c r="T163" s="12"/>
      <c r="U163" s="13"/>
      <c r="V163" s="13"/>
      <c r="W163" s="14"/>
      <c r="X163" s="14"/>
      <c r="Y163" s="14"/>
      <c r="Z163" s="14"/>
      <c r="AB163" s="16"/>
      <c r="AC163" s="17"/>
      <c r="AD163" s="18"/>
      <c r="AE163" s="18"/>
      <c r="AF163" s="19"/>
      <c r="AG163" s="20"/>
      <c r="AH163" s="18"/>
      <c r="AI163" s="18"/>
      <c r="AK163" s="16"/>
      <c r="AL163" s="21"/>
      <c r="AM163" s="22"/>
      <c r="AN163" s="22"/>
      <c r="AO163" s="23"/>
      <c r="AP163" s="21"/>
      <c r="AQ163" s="22"/>
      <c r="AR163" s="22"/>
    </row>
    <row r="164" spans="2:44">
      <c r="B164" s="8"/>
      <c r="K164" s="8"/>
      <c r="S164" s="11"/>
      <c r="T164" s="12"/>
      <c r="U164" s="13"/>
      <c r="V164" s="13"/>
      <c r="W164" s="14"/>
      <c r="X164" s="14"/>
      <c r="Y164" s="14"/>
      <c r="Z164" s="14"/>
      <c r="AB164" s="16"/>
      <c r="AC164" s="17"/>
      <c r="AD164" s="18"/>
      <c r="AE164" s="18"/>
      <c r="AF164" s="19"/>
      <c r="AG164" s="20"/>
      <c r="AH164" s="18"/>
      <c r="AI164" s="18"/>
      <c r="AK164" s="16"/>
      <c r="AL164" s="21"/>
      <c r="AM164" s="22"/>
      <c r="AN164" s="22"/>
      <c r="AO164" s="23"/>
      <c r="AP164" s="21"/>
      <c r="AQ164" s="22"/>
      <c r="AR164" s="22"/>
    </row>
    <row r="165" spans="2:44">
      <c r="B165" s="8"/>
      <c r="K165" s="8"/>
      <c r="N165" s="6"/>
      <c r="S165" s="11"/>
      <c r="T165" s="12"/>
      <c r="U165" s="13"/>
      <c r="V165" s="13"/>
      <c r="W165" s="14"/>
      <c r="X165" s="14"/>
      <c r="Y165" s="14"/>
      <c r="Z165" s="14"/>
      <c r="AB165" s="16"/>
      <c r="AC165" s="17"/>
      <c r="AD165" s="18"/>
      <c r="AE165" s="18"/>
      <c r="AF165" s="19"/>
      <c r="AG165" s="20"/>
      <c r="AH165" s="18"/>
      <c r="AI165" s="18"/>
      <c r="AK165" s="16"/>
      <c r="AL165" s="21"/>
      <c r="AM165" s="22"/>
      <c r="AN165" s="22"/>
      <c r="AO165" s="23"/>
      <c r="AP165" s="21"/>
      <c r="AQ165" s="22"/>
      <c r="AR165" s="22"/>
    </row>
    <row r="166" spans="2:44">
      <c r="B166" s="8"/>
      <c r="K166" s="8"/>
      <c r="S166" s="11"/>
      <c r="T166" s="12"/>
      <c r="U166" s="13"/>
      <c r="V166" s="13"/>
      <c r="W166" s="14"/>
      <c r="X166" s="14"/>
      <c r="Y166" s="14"/>
      <c r="Z166" s="14"/>
      <c r="AB166" s="16"/>
      <c r="AC166" s="17"/>
      <c r="AD166" s="18"/>
      <c r="AE166" s="18"/>
      <c r="AF166" s="19"/>
      <c r="AG166" s="20"/>
      <c r="AH166" s="18"/>
      <c r="AI166" s="18"/>
      <c r="AK166" s="16"/>
      <c r="AL166" s="21"/>
      <c r="AM166" s="22"/>
      <c r="AN166" s="22"/>
      <c r="AO166" s="23"/>
      <c r="AP166" s="21"/>
      <c r="AQ166" s="22"/>
      <c r="AR166" s="22"/>
    </row>
    <row r="167" spans="2:44">
      <c r="B167" s="8"/>
      <c r="K167" s="8"/>
      <c r="N167" s="6"/>
      <c r="S167" s="11"/>
      <c r="T167" s="12"/>
      <c r="U167" s="13"/>
      <c r="V167" s="13"/>
      <c r="W167" s="14"/>
      <c r="X167" s="14"/>
      <c r="Y167" s="14"/>
      <c r="Z167" s="14"/>
      <c r="AB167" s="16"/>
      <c r="AC167" s="17"/>
      <c r="AD167" s="18"/>
      <c r="AE167" s="18"/>
      <c r="AF167" s="19"/>
      <c r="AG167" s="20"/>
      <c r="AH167" s="18"/>
      <c r="AI167" s="18"/>
      <c r="AK167" s="16"/>
      <c r="AL167" s="21"/>
      <c r="AM167" s="22"/>
      <c r="AN167" s="22"/>
      <c r="AO167" s="23"/>
      <c r="AP167" s="21"/>
      <c r="AQ167" s="22"/>
      <c r="AR167" s="22"/>
    </row>
    <row r="168" spans="2:44">
      <c r="B168" s="8"/>
      <c r="K168" s="8"/>
      <c r="N168" s="6"/>
      <c r="S168" s="11"/>
      <c r="T168" s="12"/>
      <c r="U168" s="13"/>
      <c r="V168" s="13"/>
      <c r="W168" s="14"/>
      <c r="X168" s="14"/>
      <c r="Y168" s="14"/>
      <c r="Z168" s="14"/>
      <c r="AB168" s="16"/>
      <c r="AC168" s="17"/>
      <c r="AD168" s="18"/>
      <c r="AE168" s="18"/>
      <c r="AF168" s="19"/>
      <c r="AG168" s="20"/>
      <c r="AH168" s="18"/>
      <c r="AI168" s="18"/>
      <c r="AK168" s="16"/>
      <c r="AL168" s="21"/>
      <c r="AM168" s="22"/>
      <c r="AN168" s="22"/>
      <c r="AO168" s="23"/>
      <c r="AP168" s="21"/>
      <c r="AQ168" s="22"/>
      <c r="AR168" s="22"/>
    </row>
    <row r="169" spans="2:44">
      <c r="B169" s="8"/>
      <c r="K169" s="8"/>
      <c r="S169" s="11"/>
      <c r="T169" s="12"/>
      <c r="U169" s="13"/>
      <c r="V169" s="13"/>
      <c r="W169" s="14"/>
      <c r="X169" s="14"/>
      <c r="Y169" s="14"/>
      <c r="Z169" s="14"/>
      <c r="AB169" s="16"/>
      <c r="AC169" s="17"/>
      <c r="AD169" s="18"/>
      <c r="AE169" s="18"/>
      <c r="AF169" s="19"/>
      <c r="AG169" s="20"/>
      <c r="AH169" s="18"/>
      <c r="AI169" s="18"/>
      <c r="AK169" s="16"/>
      <c r="AL169" s="21"/>
      <c r="AM169" s="22"/>
      <c r="AN169" s="22"/>
      <c r="AO169" s="23"/>
      <c r="AP169" s="21"/>
      <c r="AQ169" s="22"/>
      <c r="AR169" s="22"/>
    </row>
    <row r="170" spans="2:44">
      <c r="B170" s="8"/>
      <c r="K170" s="8"/>
      <c r="N170" s="6"/>
      <c r="S170" s="11"/>
      <c r="T170" s="12"/>
      <c r="U170" s="13"/>
      <c r="V170" s="13"/>
      <c r="W170" s="14"/>
      <c r="X170" s="14"/>
      <c r="Y170" s="14"/>
      <c r="Z170" s="14"/>
      <c r="AB170" s="16"/>
      <c r="AC170" s="17"/>
      <c r="AD170" s="18"/>
      <c r="AE170" s="18"/>
      <c r="AF170" s="19"/>
      <c r="AG170" s="20"/>
      <c r="AH170" s="18"/>
      <c r="AI170" s="18"/>
      <c r="AK170" s="16"/>
      <c r="AL170" s="21"/>
      <c r="AM170" s="22"/>
      <c r="AN170" s="22"/>
      <c r="AO170" s="23"/>
      <c r="AP170" s="21"/>
      <c r="AQ170" s="22"/>
      <c r="AR170" s="22"/>
    </row>
    <row r="171" spans="2:44">
      <c r="B171" s="8"/>
      <c r="K171" s="8"/>
      <c r="N171" s="6"/>
      <c r="S171" s="11"/>
      <c r="T171" s="12"/>
      <c r="U171" s="13"/>
      <c r="V171" s="13"/>
      <c r="W171" s="14"/>
      <c r="X171" s="14"/>
      <c r="Y171" s="14"/>
      <c r="Z171" s="14"/>
      <c r="AB171" s="16"/>
      <c r="AC171" s="17"/>
      <c r="AD171" s="18"/>
      <c r="AE171" s="18"/>
      <c r="AF171" s="19"/>
      <c r="AG171" s="20"/>
      <c r="AH171" s="18"/>
      <c r="AI171" s="18"/>
      <c r="AK171" s="16"/>
      <c r="AL171" s="21"/>
      <c r="AM171" s="22"/>
      <c r="AN171" s="22"/>
      <c r="AO171" s="23"/>
      <c r="AP171" s="21"/>
      <c r="AQ171" s="22"/>
      <c r="AR171" s="22"/>
    </row>
    <row r="172" spans="2:44">
      <c r="B172" s="8"/>
      <c r="K172" s="8"/>
      <c r="S172" s="11"/>
      <c r="T172" s="12"/>
      <c r="U172" s="13"/>
      <c r="V172" s="13"/>
      <c r="W172" s="14"/>
      <c r="X172" s="14"/>
      <c r="Y172" s="14"/>
      <c r="Z172" s="14"/>
      <c r="AB172" s="16"/>
      <c r="AC172" s="17"/>
      <c r="AD172" s="18"/>
      <c r="AE172" s="18"/>
      <c r="AF172" s="19"/>
      <c r="AG172" s="20"/>
      <c r="AH172" s="18"/>
      <c r="AI172" s="18"/>
      <c r="AK172" s="16"/>
      <c r="AL172" s="21"/>
      <c r="AM172" s="22"/>
      <c r="AN172" s="22"/>
      <c r="AO172" s="23"/>
      <c r="AP172" s="21"/>
      <c r="AQ172" s="22"/>
      <c r="AR172" s="22"/>
    </row>
    <row r="173" spans="2:44">
      <c r="B173" s="8"/>
      <c r="K173" s="8"/>
      <c r="N173" s="6"/>
      <c r="S173" s="11"/>
      <c r="T173" s="12"/>
      <c r="U173" s="13"/>
      <c r="V173" s="13"/>
      <c r="W173" s="14"/>
      <c r="X173" s="14"/>
      <c r="Y173" s="14"/>
      <c r="Z173" s="14"/>
      <c r="AB173" s="16"/>
      <c r="AC173" s="17"/>
      <c r="AD173" s="18"/>
      <c r="AE173" s="18"/>
      <c r="AF173" s="19"/>
      <c r="AG173" s="20"/>
      <c r="AH173" s="18"/>
      <c r="AI173" s="18"/>
      <c r="AK173" s="16"/>
      <c r="AL173" s="21"/>
      <c r="AM173" s="22"/>
      <c r="AN173" s="22"/>
      <c r="AO173" s="23"/>
      <c r="AP173" s="21"/>
      <c r="AQ173" s="22"/>
      <c r="AR173" s="22"/>
    </row>
    <row r="174" spans="2:44">
      <c r="K174" s="8"/>
      <c r="N174" s="6"/>
      <c r="S174" s="11"/>
      <c r="T174" s="12"/>
      <c r="U174" s="13"/>
      <c r="V174" s="13"/>
      <c r="W174" s="14"/>
      <c r="X174" s="14"/>
      <c r="Y174" s="14"/>
      <c r="Z174" s="14"/>
      <c r="AB174" s="16"/>
      <c r="AC174" s="17"/>
      <c r="AD174" s="18"/>
      <c r="AE174" s="18"/>
      <c r="AF174" s="19"/>
      <c r="AG174" s="20"/>
      <c r="AH174" s="18"/>
      <c r="AI174" s="18"/>
      <c r="AK174" s="16"/>
      <c r="AL174" s="21"/>
      <c r="AM174" s="22"/>
      <c r="AN174" s="22"/>
      <c r="AO174" s="23"/>
      <c r="AP174" s="21"/>
      <c r="AQ174" s="22"/>
      <c r="AR174" s="22"/>
    </row>
    <row r="175" spans="2:44">
      <c r="K175" s="8"/>
      <c r="S175" s="11"/>
      <c r="T175" s="12"/>
      <c r="U175" s="13"/>
      <c r="V175" s="13"/>
      <c r="W175" s="14"/>
      <c r="X175" s="14"/>
      <c r="Y175" s="14"/>
      <c r="Z175" s="14"/>
      <c r="AB175" s="16"/>
      <c r="AC175" s="17"/>
      <c r="AD175" s="18"/>
      <c r="AE175" s="18"/>
      <c r="AF175" s="19"/>
      <c r="AG175" s="20"/>
      <c r="AH175" s="18"/>
      <c r="AI175" s="18"/>
      <c r="AK175" s="16"/>
      <c r="AL175" s="21"/>
      <c r="AM175" s="22"/>
      <c r="AN175" s="22"/>
      <c r="AO175" s="23"/>
      <c r="AP175" s="21"/>
      <c r="AQ175" s="22"/>
      <c r="AR175" s="22"/>
    </row>
    <row r="176" spans="2:44">
      <c r="K176" s="8"/>
      <c r="N176" s="6"/>
      <c r="S176" s="11"/>
      <c r="T176" s="12"/>
      <c r="U176" s="13"/>
      <c r="V176" s="13"/>
      <c r="W176" s="14"/>
      <c r="X176" s="14"/>
      <c r="Y176" s="14"/>
      <c r="Z176" s="14"/>
      <c r="AB176" s="16"/>
      <c r="AC176" s="17"/>
      <c r="AD176" s="18"/>
      <c r="AE176" s="18"/>
      <c r="AF176" s="19"/>
      <c r="AG176" s="20"/>
      <c r="AH176" s="18"/>
      <c r="AI176" s="18"/>
      <c r="AK176" s="16"/>
      <c r="AL176" s="21"/>
      <c r="AM176" s="22"/>
      <c r="AN176" s="22"/>
      <c r="AO176" s="23"/>
      <c r="AP176" s="21"/>
      <c r="AQ176" s="22"/>
      <c r="AR176" s="22"/>
    </row>
    <row r="177" spans="11:44">
      <c r="K177" s="8"/>
      <c r="S177" s="11"/>
      <c r="T177" s="12"/>
      <c r="U177" s="13"/>
      <c r="V177" s="13"/>
      <c r="W177" s="14"/>
      <c r="X177" s="14"/>
      <c r="Y177" s="14"/>
      <c r="Z177" s="14"/>
      <c r="AB177" s="16"/>
      <c r="AC177" s="17"/>
      <c r="AD177" s="18"/>
      <c r="AE177" s="18"/>
      <c r="AF177" s="19"/>
      <c r="AG177" s="20"/>
      <c r="AH177" s="18"/>
      <c r="AI177" s="18"/>
      <c r="AK177" s="16"/>
      <c r="AL177" s="21"/>
      <c r="AM177" s="22"/>
      <c r="AN177" s="22"/>
      <c r="AO177" s="23"/>
      <c r="AP177" s="21"/>
      <c r="AQ177" s="22"/>
      <c r="AR177" s="22"/>
    </row>
    <row r="178" spans="11:44">
      <c r="K178" s="8"/>
      <c r="N178" s="6"/>
      <c r="S178" s="11"/>
      <c r="T178" s="12"/>
      <c r="U178" s="13"/>
      <c r="V178" s="13"/>
      <c r="W178" s="14"/>
      <c r="X178" s="14"/>
      <c r="Y178" s="14"/>
      <c r="Z178" s="14"/>
      <c r="AB178" s="16"/>
      <c r="AC178" s="17"/>
      <c r="AD178" s="18"/>
      <c r="AE178" s="18"/>
      <c r="AF178" s="19"/>
      <c r="AG178" s="20"/>
      <c r="AH178" s="18"/>
      <c r="AI178" s="18"/>
      <c r="AK178" s="16"/>
      <c r="AL178" s="21"/>
      <c r="AM178" s="22"/>
      <c r="AN178" s="22"/>
      <c r="AO178" s="23"/>
      <c r="AP178" s="21"/>
      <c r="AQ178" s="22"/>
      <c r="AR178" s="22"/>
    </row>
    <row r="179" spans="11:44">
      <c r="K179" s="8"/>
      <c r="N179" s="6"/>
      <c r="S179" s="11"/>
      <c r="T179" s="12"/>
      <c r="U179" s="13"/>
      <c r="V179" s="13"/>
      <c r="W179" s="14"/>
      <c r="X179" s="14"/>
      <c r="Y179" s="14"/>
      <c r="Z179" s="14"/>
      <c r="AB179" s="16"/>
      <c r="AC179" s="17"/>
      <c r="AD179" s="18"/>
      <c r="AE179" s="18"/>
      <c r="AF179" s="19"/>
      <c r="AG179" s="20"/>
      <c r="AH179" s="18"/>
      <c r="AI179" s="18"/>
      <c r="AK179" s="16"/>
      <c r="AL179" s="21"/>
      <c r="AM179" s="22"/>
      <c r="AN179" s="22"/>
      <c r="AO179" s="23"/>
      <c r="AP179" s="21"/>
      <c r="AQ179" s="22"/>
      <c r="AR179" s="22"/>
    </row>
    <row r="180" spans="11:44">
      <c r="K180" s="8"/>
      <c r="N180" s="6"/>
      <c r="S180" s="11"/>
      <c r="T180" s="12"/>
      <c r="U180" s="13"/>
      <c r="V180" s="13"/>
      <c r="W180" s="14"/>
      <c r="X180" s="14"/>
      <c r="Y180" s="14"/>
      <c r="Z180" s="14"/>
      <c r="AB180" s="16"/>
      <c r="AC180" s="17"/>
      <c r="AD180" s="18"/>
      <c r="AE180" s="18"/>
      <c r="AF180" s="19"/>
      <c r="AG180" s="20"/>
      <c r="AH180" s="18"/>
      <c r="AI180" s="18"/>
      <c r="AK180" s="16"/>
      <c r="AL180" s="21"/>
      <c r="AM180" s="22"/>
      <c r="AN180" s="22"/>
      <c r="AO180" s="23"/>
      <c r="AP180" s="21"/>
      <c r="AQ180" s="22"/>
      <c r="AR180" s="22"/>
    </row>
    <row r="181" spans="11:44">
      <c r="K181" s="8"/>
      <c r="N181" s="6"/>
      <c r="S181" s="11"/>
      <c r="T181" s="12"/>
      <c r="U181" s="13"/>
      <c r="V181" s="13"/>
      <c r="W181" s="14"/>
      <c r="X181" s="14"/>
      <c r="Y181" s="14"/>
      <c r="Z181" s="14"/>
      <c r="AB181" s="16"/>
      <c r="AC181" s="17"/>
      <c r="AD181" s="18"/>
      <c r="AE181" s="18"/>
      <c r="AF181" s="19"/>
      <c r="AG181" s="20"/>
      <c r="AH181" s="18"/>
      <c r="AI181" s="18"/>
      <c r="AK181" s="16"/>
      <c r="AL181" s="21"/>
      <c r="AM181" s="22"/>
      <c r="AN181" s="22"/>
      <c r="AO181" s="23"/>
      <c r="AP181" s="21"/>
      <c r="AQ181" s="22"/>
      <c r="AR181" s="22"/>
    </row>
    <row r="182" spans="11:44">
      <c r="K182" s="8"/>
      <c r="S182" s="11"/>
      <c r="T182" s="12"/>
      <c r="U182" s="13"/>
      <c r="V182" s="13"/>
      <c r="W182" s="14"/>
      <c r="X182" s="14"/>
      <c r="Y182" s="14"/>
      <c r="Z182" s="14"/>
      <c r="AB182" s="16"/>
      <c r="AC182" s="17"/>
      <c r="AD182" s="18"/>
      <c r="AE182" s="18"/>
      <c r="AF182" s="19"/>
      <c r="AG182" s="20"/>
      <c r="AH182" s="18"/>
      <c r="AI182" s="18"/>
      <c r="AK182" s="16"/>
      <c r="AL182" s="21"/>
      <c r="AM182" s="22"/>
      <c r="AN182" s="22"/>
      <c r="AO182" s="23"/>
      <c r="AP182" s="21"/>
      <c r="AQ182" s="22"/>
      <c r="AR182" s="22"/>
    </row>
    <row r="183" spans="11:44">
      <c r="K183" s="8"/>
      <c r="N183" s="6"/>
      <c r="S183" s="11"/>
      <c r="T183" s="12"/>
      <c r="U183" s="13"/>
      <c r="V183" s="13"/>
      <c r="W183" s="14"/>
      <c r="X183" s="14"/>
      <c r="Y183" s="14"/>
      <c r="Z183" s="14"/>
      <c r="AB183" s="16"/>
      <c r="AC183" s="17"/>
      <c r="AD183" s="18"/>
      <c r="AE183" s="18"/>
      <c r="AF183" s="19"/>
      <c r="AG183" s="20"/>
      <c r="AH183" s="18"/>
      <c r="AI183" s="18"/>
      <c r="AK183" s="16"/>
      <c r="AL183" s="21"/>
      <c r="AM183" s="22"/>
      <c r="AN183" s="22"/>
      <c r="AO183" s="23"/>
      <c r="AP183" s="21"/>
      <c r="AQ183" s="22"/>
      <c r="AR183" s="22"/>
    </row>
    <row r="184" spans="11:44">
      <c r="K184" s="8"/>
      <c r="S184" s="11"/>
      <c r="T184" s="12"/>
      <c r="U184" s="13"/>
      <c r="V184" s="13"/>
      <c r="W184" s="14"/>
      <c r="X184" s="14"/>
      <c r="Y184" s="14"/>
      <c r="Z184" s="14"/>
      <c r="AB184" s="16"/>
      <c r="AC184" s="17"/>
      <c r="AD184" s="18"/>
      <c r="AE184" s="18"/>
      <c r="AF184" s="19"/>
      <c r="AG184" s="20"/>
      <c r="AH184" s="18"/>
      <c r="AI184" s="18"/>
      <c r="AK184" s="16"/>
      <c r="AL184" s="21"/>
      <c r="AM184" s="22"/>
      <c r="AN184" s="22"/>
      <c r="AO184" s="23"/>
      <c r="AP184" s="21"/>
      <c r="AQ184" s="22"/>
      <c r="AR184" s="22"/>
    </row>
    <row r="185" spans="11:44">
      <c r="K185" s="8"/>
      <c r="S185" s="11"/>
      <c r="T185" s="12"/>
      <c r="U185" s="13"/>
      <c r="V185" s="13"/>
      <c r="W185" s="14"/>
      <c r="X185" s="14"/>
      <c r="Y185" s="14"/>
      <c r="Z185" s="14"/>
      <c r="AB185" s="16"/>
      <c r="AC185" s="17"/>
      <c r="AD185" s="18"/>
      <c r="AE185" s="18"/>
      <c r="AF185" s="19"/>
      <c r="AG185" s="20"/>
      <c r="AH185" s="18"/>
      <c r="AI185" s="18"/>
      <c r="AK185" s="16"/>
      <c r="AL185" s="21"/>
      <c r="AM185" s="22"/>
      <c r="AN185" s="22"/>
      <c r="AO185" s="23"/>
      <c r="AP185" s="21"/>
      <c r="AQ185" s="22"/>
      <c r="AR185" s="22"/>
    </row>
    <row r="186" spans="11:44">
      <c r="K186" s="8"/>
      <c r="N186" s="6"/>
      <c r="S186" s="11"/>
      <c r="T186" s="12"/>
      <c r="U186" s="13"/>
      <c r="V186" s="13"/>
      <c r="W186" s="14"/>
      <c r="X186" s="14"/>
      <c r="Y186" s="14"/>
      <c r="Z186" s="14"/>
      <c r="AB186" s="16"/>
      <c r="AC186" s="17"/>
      <c r="AD186" s="18"/>
      <c r="AE186" s="18"/>
      <c r="AF186" s="19"/>
      <c r="AG186" s="20"/>
      <c r="AH186" s="18"/>
      <c r="AI186" s="18"/>
      <c r="AK186" s="16"/>
      <c r="AL186" s="21"/>
      <c r="AM186" s="22"/>
      <c r="AN186" s="22"/>
      <c r="AO186" s="23"/>
      <c r="AP186" s="21"/>
      <c r="AQ186" s="22"/>
      <c r="AR186" s="22"/>
    </row>
    <row r="187" spans="11:44">
      <c r="K187" s="8"/>
      <c r="N187" s="6"/>
      <c r="S187" s="11"/>
      <c r="T187" s="12"/>
      <c r="U187" s="13"/>
      <c r="V187" s="13"/>
      <c r="W187" s="14"/>
      <c r="X187" s="14"/>
      <c r="Y187" s="14"/>
      <c r="Z187" s="14"/>
      <c r="AB187" s="16"/>
      <c r="AC187" s="17"/>
      <c r="AD187" s="18"/>
      <c r="AE187" s="18"/>
      <c r="AF187" s="19"/>
      <c r="AG187" s="20"/>
      <c r="AH187" s="18"/>
      <c r="AI187" s="18"/>
      <c r="AK187" s="16"/>
      <c r="AL187" s="21"/>
      <c r="AM187" s="22"/>
      <c r="AN187" s="22"/>
      <c r="AO187" s="23"/>
      <c r="AP187" s="21"/>
      <c r="AQ187" s="22"/>
      <c r="AR187" s="22"/>
    </row>
    <row r="188" spans="11:44">
      <c r="K188" s="8"/>
      <c r="S188" s="11"/>
      <c r="T188" s="12"/>
      <c r="U188" s="13"/>
      <c r="V188" s="13"/>
      <c r="W188" s="14"/>
      <c r="X188" s="14"/>
      <c r="Y188" s="14"/>
      <c r="Z188" s="14"/>
      <c r="AB188" s="16"/>
      <c r="AC188" s="17"/>
      <c r="AD188" s="18"/>
      <c r="AE188" s="18"/>
      <c r="AF188" s="19"/>
      <c r="AG188" s="20"/>
      <c r="AH188" s="18"/>
      <c r="AI188" s="18"/>
      <c r="AK188" s="16"/>
      <c r="AL188" s="21"/>
      <c r="AM188" s="22"/>
      <c r="AN188" s="22"/>
      <c r="AO188" s="23"/>
      <c r="AP188" s="21"/>
      <c r="AQ188" s="22"/>
      <c r="AR188" s="22"/>
    </row>
    <row r="189" spans="11:44">
      <c r="K189" s="8"/>
      <c r="N189" s="6"/>
      <c r="S189" s="11"/>
      <c r="T189" s="12"/>
      <c r="U189" s="13"/>
      <c r="V189" s="13"/>
      <c r="W189" s="14"/>
      <c r="X189" s="14"/>
      <c r="Y189" s="14"/>
      <c r="Z189" s="14"/>
      <c r="AB189" s="16"/>
      <c r="AC189" s="17"/>
      <c r="AD189" s="18"/>
      <c r="AE189" s="18"/>
      <c r="AF189" s="19"/>
      <c r="AG189" s="20"/>
      <c r="AH189" s="18"/>
      <c r="AI189" s="18"/>
      <c r="AK189" s="16"/>
      <c r="AL189" s="21"/>
      <c r="AM189" s="22"/>
      <c r="AN189" s="22"/>
      <c r="AO189" s="23"/>
      <c r="AP189" s="21"/>
      <c r="AQ189" s="22"/>
      <c r="AR189" s="22"/>
    </row>
    <row r="190" spans="11:44">
      <c r="K190" s="8"/>
      <c r="N190" s="6"/>
      <c r="S190" s="11"/>
      <c r="T190" s="12"/>
      <c r="U190" s="13"/>
      <c r="V190" s="13"/>
      <c r="W190" s="14"/>
      <c r="X190" s="14"/>
      <c r="Y190" s="14"/>
      <c r="Z190" s="14"/>
      <c r="AB190" s="16"/>
      <c r="AC190" s="17"/>
      <c r="AD190" s="18"/>
      <c r="AE190" s="18"/>
      <c r="AF190" s="19"/>
      <c r="AG190" s="20"/>
      <c r="AH190" s="18"/>
      <c r="AI190" s="18"/>
      <c r="AK190" s="16"/>
      <c r="AL190" s="21"/>
      <c r="AM190" s="22"/>
      <c r="AN190" s="22"/>
      <c r="AO190" s="23"/>
      <c r="AP190" s="21"/>
      <c r="AQ190" s="22"/>
      <c r="AR190" s="22"/>
    </row>
    <row r="191" spans="11:44">
      <c r="K191" s="8"/>
      <c r="S191" s="11"/>
      <c r="T191" s="12"/>
      <c r="U191" s="13"/>
      <c r="V191" s="13"/>
      <c r="W191" s="14"/>
      <c r="X191" s="14"/>
      <c r="Y191" s="14"/>
      <c r="Z191" s="14"/>
      <c r="AB191" s="16"/>
      <c r="AC191" s="17"/>
      <c r="AD191" s="18"/>
      <c r="AE191" s="18"/>
      <c r="AF191" s="19"/>
      <c r="AG191" s="20"/>
      <c r="AH191" s="18"/>
      <c r="AI191" s="18"/>
      <c r="AK191" s="16"/>
      <c r="AL191" s="21"/>
      <c r="AM191" s="22"/>
      <c r="AN191" s="22"/>
      <c r="AO191" s="23"/>
      <c r="AP191" s="21"/>
      <c r="AQ191" s="22"/>
      <c r="AR191" s="22"/>
    </row>
    <row r="192" spans="11:44">
      <c r="K192" s="8"/>
      <c r="N192" s="6"/>
      <c r="S192" s="11"/>
      <c r="T192" s="12"/>
      <c r="U192" s="13"/>
      <c r="V192" s="13"/>
      <c r="W192" s="14"/>
      <c r="X192" s="14"/>
      <c r="Y192" s="14"/>
      <c r="Z192" s="14"/>
      <c r="AB192" s="16"/>
      <c r="AC192" s="17"/>
      <c r="AD192" s="18"/>
      <c r="AE192" s="18"/>
      <c r="AF192" s="19"/>
      <c r="AG192" s="20"/>
      <c r="AH192" s="18"/>
      <c r="AI192" s="18"/>
      <c r="AK192" s="16"/>
      <c r="AL192" s="21"/>
      <c r="AM192" s="22"/>
      <c r="AN192" s="22"/>
      <c r="AO192" s="23"/>
      <c r="AP192" s="21"/>
      <c r="AQ192" s="22"/>
      <c r="AR192" s="22"/>
    </row>
    <row r="193" spans="11:44">
      <c r="K193" s="8"/>
      <c r="S193" s="11"/>
      <c r="T193" s="12"/>
      <c r="U193" s="13"/>
      <c r="V193" s="13"/>
      <c r="W193" s="14"/>
      <c r="X193" s="14"/>
      <c r="Y193" s="14"/>
      <c r="Z193" s="14"/>
      <c r="AB193" s="16"/>
      <c r="AC193" s="17"/>
      <c r="AD193" s="18"/>
      <c r="AE193" s="18"/>
      <c r="AF193" s="19"/>
      <c r="AG193" s="20"/>
      <c r="AH193" s="18"/>
      <c r="AI193" s="18"/>
      <c r="AK193" s="16"/>
      <c r="AL193" s="21"/>
      <c r="AM193" s="22"/>
      <c r="AN193" s="22"/>
      <c r="AO193" s="23"/>
      <c r="AP193" s="21"/>
      <c r="AQ193" s="22"/>
      <c r="AR193" s="22"/>
    </row>
    <row r="194" spans="11:44">
      <c r="K194" s="8"/>
      <c r="N194" s="6"/>
      <c r="S194" s="11"/>
      <c r="T194" s="12"/>
      <c r="U194" s="13"/>
      <c r="V194" s="13"/>
      <c r="W194" s="14"/>
      <c r="X194" s="14"/>
      <c r="Y194" s="14"/>
      <c r="Z194" s="14"/>
      <c r="AB194" s="16"/>
      <c r="AC194" s="17"/>
      <c r="AD194" s="18"/>
      <c r="AE194" s="18"/>
      <c r="AF194" s="19"/>
      <c r="AG194" s="20"/>
      <c r="AH194" s="18"/>
      <c r="AI194" s="18"/>
      <c r="AK194" s="16"/>
      <c r="AL194" s="21"/>
      <c r="AM194" s="22"/>
      <c r="AN194" s="22"/>
      <c r="AO194" s="23"/>
      <c r="AP194" s="21"/>
      <c r="AQ194" s="22"/>
      <c r="AR194" s="22"/>
    </row>
    <row r="195" spans="11:44">
      <c r="K195" s="8"/>
      <c r="N195" s="6"/>
      <c r="S195" s="11"/>
      <c r="T195" s="12"/>
      <c r="U195" s="13"/>
      <c r="V195" s="13"/>
      <c r="W195" s="14"/>
      <c r="X195" s="14"/>
      <c r="Y195" s="14"/>
      <c r="Z195" s="14"/>
      <c r="AB195" s="16"/>
      <c r="AC195" s="17"/>
      <c r="AD195" s="18"/>
      <c r="AE195" s="18"/>
      <c r="AF195" s="19"/>
      <c r="AG195" s="20"/>
      <c r="AH195" s="18"/>
      <c r="AI195" s="18"/>
      <c r="AK195" s="16"/>
      <c r="AL195" s="21"/>
      <c r="AM195" s="22"/>
      <c r="AN195" s="22"/>
      <c r="AO195" s="23"/>
      <c r="AP195" s="21"/>
      <c r="AQ195" s="22"/>
      <c r="AR195" s="22"/>
    </row>
    <row r="196" spans="11:44">
      <c r="K196" s="8"/>
      <c r="S196" s="11"/>
      <c r="T196" s="12"/>
      <c r="U196" s="13"/>
      <c r="V196" s="13"/>
      <c r="W196" s="14"/>
      <c r="X196" s="14"/>
      <c r="Y196" s="14"/>
      <c r="Z196" s="14"/>
      <c r="AB196" s="16"/>
      <c r="AC196" s="17"/>
      <c r="AD196" s="18"/>
      <c r="AE196" s="18"/>
      <c r="AF196" s="19"/>
      <c r="AG196" s="20"/>
      <c r="AH196" s="18"/>
      <c r="AI196" s="18"/>
      <c r="AK196" s="16"/>
      <c r="AL196" s="21"/>
      <c r="AM196" s="22"/>
      <c r="AN196" s="22"/>
      <c r="AO196" s="23"/>
      <c r="AP196" s="21"/>
      <c r="AQ196" s="22"/>
      <c r="AR196" s="22"/>
    </row>
    <row r="197" spans="11:44">
      <c r="K197" s="8"/>
      <c r="S197" s="11"/>
      <c r="T197" s="12"/>
      <c r="U197" s="13"/>
      <c r="V197" s="13"/>
      <c r="W197" s="14"/>
      <c r="X197" s="14"/>
      <c r="Y197" s="14"/>
      <c r="Z197" s="14"/>
      <c r="AB197" s="16"/>
      <c r="AC197" s="17"/>
      <c r="AD197" s="18"/>
      <c r="AE197" s="18"/>
      <c r="AF197" s="19"/>
      <c r="AG197" s="20"/>
      <c r="AH197" s="18"/>
      <c r="AI197" s="18"/>
      <c r="AK197" s="16"/>
      <c r="AL197" s="21"/>
      <c r="AM197" s="22"/>
      <c r="AN197" s="22"/>
      <c r="AO197" s="23"/>
      <c r="AP197" s="21"/>
      <c r="AQ197" s="22"/>
      <c r="AR197" s="22"/>
    </row>
    <row r="198" spans="11:44">
      <c r="K198" s="8"/>
      <c r="N198" s="6"/>
      <c r="S198" s="11"/>
      <c r="T198" s="12"/>
      <c r="U198" s="13"/>
      <c r="V198" s="13"/>
      <c r="W198" s="14"/>
      <c r="X198" s="14"/>
      <c r="Y198" s="14"/>
      <c r="Z198" s="14"/>
      <c r="AB198" s="16"/>
      <c r="AC198" s="17"/>
      <c r="AD198" s="18"/>
      <c r="AE198" s="18"/>
      <c r="AF198" s="19"/>
      <c r="AG198" s="20"/>
      <c r="AH198" s="18"/>
      <c r="AI198" s="18"/>
      <c r="AK198" s="16"/>
      <c r="AL198" s="21"/>
      <c r="AM198" s="22"/>
      <c r="AN198" s="22"/>
      <c r="AO198" s="23"/>
      <c r="AP198" s="21"/>
      <c r="AQ198" s="22"/>
      <c r="AR198" s="22"/>
    </row>
    <row r="199" spans="11:44">
      <c r="K199" s="8"/>
      <c r="S199" s="11"/>
      <c r="T199" s="12"/>
      <c r="U199" s="13"/>
      <c r="V199" s="13"/>
      <c r="W199" s="14"/>
      <c r="X199" s="14"/>
      <c r="Y199" s="14"/>
      <c r="Z199" s="14"/>
      <c r="AB199" s="16"/>
      <c r="AC199" s="17"/>
      <c r="AD199" s="18"/>
      <c r="AE199" s="18"/>
      <c r="AF199" s="19"/>
      <c r="AG199" s="20"/>
      <c r="AH199" s="18"/>
      <c r="AI199" s="18"/>
      <c r="AK199" s="16"/>
      <c r="AL199" s="21"/>
      <c r="AM199" s="22"/>
      <c r="AN199" s="22"/>
      <c r="AO199" s="23"/>
      <c r="AP199" s="21"/>
      <c r="AQ199" s="22"/>
      <c r="AR199" s="22"/>
    </row>
    <row r="200" spans="11:44">
      <c r="K200" s="8"/>
      <c r="N200" s="6"/>
      <c r="S200" s="11"/>
      <c r="T200" s="12"/>
      <c r="U200" s="13"/>
      <c r="V200" s="13"/>
      <c r="W200" s="14"/>
      <c r="X200" s="14"/>
      <c r="Y200" s="14"/>
      <c r="Z200" s="14"/>
      <c r="AB200" s="16"/>
      <c r="AC200" s="17"/>
      <c r="AD200" s="18"/>
      <c r="AE200" s="18"/>
      <c r="AF200" s="19"/>
      <c r="AG200" s="20"/>
      <c r="AH200" s="18"/>
      <c r="AI200" s="18"/>
      <c r="AK200" s="16"/>
      <c r="AL200" s="21"/>
      <c r="AM200" s="22"/>
      <c r="AN200" s="22"/>
      <c r="AO200" s="23"/>
      <c r="AP200" s="21"/>
      <c r="AQ200" s="22"/>
      <c r="AR200" s="22"/>
    </row>
    <row r="201" spans="11:44">
      <c r="K201" s="8"/>
      <c r="N201" s="6"/>
      <c r="S201" s="11"/>
      <c r="T201" s="12"/>
      <c r="U201" s="13"/>
      <c r="V201" s="13"/>
      <c r="W201" s="14"/>
      <c r="X201" s="14"/>
      <c r="Y201" s="14"/>
      <c r="Z201" s="14"/>
      <c r="AB201" s="16"/>
      <c r="AC201" s="17"/>
      <c r="AD201" s="18"/>
      <c r="AE201" s="18"/>
      <c r="AF201" s="19"/>
      <c r="AG201" s="20"/>
      <c r="AH201" s="18"/>
      <c r="AI201" s="18"/>
      <c r="AK201" s="16"/>
      <c r="AL201" s="21"/>
      <c r="AM201" s="22"/>
      <c r="AN201" s="22"/>
      <c r="AO201" s="23"/>
      <c r="AP201" s="21"/>
      <c r="AQ201" s="22"/>
      <c r="AR201" s="22"/>
    </row>
    <row r="202" spans="11:44">
      <c r="K202" s="8"/>
      <c r="S202" s="11"/>
      <c r="T202" s="12"/>
      <c r="U202" s="13"/>
      <c r="V202" s="13"/>
      <c r="W202" s="14"/>
      <c r="X202" s="14"/>
      <c r="Y202" s="14"/>
      <c r="Z202" s="14"/>
      <c r="AB202" s="16"/>
      <c r="AC202" s="17"/>
      <c r="AD202" s="18"/>
      <c r="AE202" s="18"/>
      <c r="AF202" s="19"/>
      <c r="AG202" s="20"/>
      <c r="AH202" s="18"/>
      <c r="AI202" s="18"/>
      <c r="AK202" s="16"/>
      <c r="AL202" s="21"/>
      <c r="AM202" s="22"/>
      <c r="AN202" s="22"/>
      <c r="AO202" s="23"/>
      <c r="AP202" s="21"/>
      <c r="AQ202" s="22"/>
      <c r="AR202" s="22"/>
    </row>
    <row r="203" spans="11:44">
      <c r="K203" s="8"/>
      <c r="N203" s="6"/>
      <c r="S203" s="11"/>
      <c r="T203" s="12"/>
      <c r="U203" s="13"/>
      <c r="V203" s="13"/>
      <c r="W203" s="14"/>
      <c r="X203" s="14"/>
      <c r="Y203" s="14"/>
      <c r="Z203" s="14"/>
      <c r="AB203" s="16"/>
      <c r="AC203" s="17"/>
      <c r="AD203" s="18"/>
      <c r="AE203" s="18"/>
      <c r="AF203" s="19"/>
      <c r="AG203" s="20"/>
      <c r="AH203" s="18"/>
      <c r="AI203" s="18"/>
      <c r="AK203" s="16"/>
      <c r="AL203" s="21"/>
      <c r="AM203" s="22"/>
      <c r="AN203" s="22"/>
      <c r="AO203" s="23"/>
      <c r="AP203" s="21"/>
      <c r="AQ203" s="22"/>
      <c r="AR203" s="22"/>
    </row>
    <row r="204" spans="11:44">
      <c r="K204" s="8"/>
      <c r="N204" s="6"/>
      <c r="AB204"/>
      <c r="AC204"/>
      <c r="AD204"/>
      <c r="AE204"/>
      <c r="AF204"/>
      <c r="AG204"/>
      <c r="AH204"/>
      <c r="AI204"/>
    </row>
    <row r="205" spans="11:44">
      <c r="K205" s="8"/>
      <c r="AB205"/>
      <c r="AC205"/>
      <c r="AD205"/>
      <c r="AE205"/>
      <c r="AF205"/>
      <c r="AG205"/>
      <c r="AH205"/>
      <c r="AI205"/>
    </row>
    <row r="206" spans="11:44">
      <c r="K206" s="8"/>
      <c r="N206" s="6"/>
      <c r="AB206"/>
      <c r="AC206"/>
      <c r="AD206"/>
      <c r="AE206"/>
      <c r="AF206"/>
      <c r="AG206"/>
      <c r="AH206"/>
      <c r="AI206"/>
    </row>
    <row r="207" spans="11:44">
      <c r="K207" s="8"/>
      <c r="AB207"/>
      <c r="AC207"/>
      <c r="AD207"/>
      <c r="AE207"/>
      <c r="AF207"/>
      <c r="AG207"/>
      <c r="AH207"/>
      <c r="AI207"/>
    </row>
    <row r="208" spans="11:44">
      <c r="K208" s="8"/>
      <c r="N208" s="6"/>
      <c r="AB208"/>
      <c r="AC208"/>
      <c r="AD208"/>
      <c r="AE208"/>
      <c r="AF208"/>
      <c r="AG208"/>
      <c r="AH208"/>
      <c r="AI208"/>
    </row>
    <row r="209" spans="11:35">
      <c r="K209" s="8"/>
      <c r="N209" s="6"/>
      <c r="AB209"/>
      <c r="AC209"/>
      <c r="AD209"/>
      <c r="AE209"/>
      <c r="AF209"/>
      <c r="AG209"/>
      <c r="AH209"/>
      <c r="AI209"/>
    </row>
    <row r="210" spans="11:35">
      <c r="K210" s="8"/>
      <c r="N210" s="6"/>
      <c r="AB210"/>
      <c r="AC210"/>
      <c r="AD210"/>
      <c r="AE210"/>
      <c r="AF210"/>
      <c r="AG210"/>
      <c r="AH210"/>
      <c r="AI210"/>
    </row>
    <row r="211" spans="11:35">
      <c r="K211" s="8"/>
      <c r="AB211"/>
      <c r="AC211"/>
      <c r="AD211"/>
      <c r="AE211"/>
      <c r="AF211"/>
      <c r="AG211"/>
      <c r="AH211"/>
      <c r="AI211"/>
    </row>
    <row r="212" spans="11:35">
      <c r="K212" s="8"/>
      <c r="AB212"/>
      <c r="AC212"/>
      <c r="AD212"/>
      <c r="AE212"/>
      <c r="AF212"/>
      <c r="AG212"/>
      <c r="AH212"/>
      <c r="AI212"/>
    </row>
    <row r="213" spans="11:35">
      <c r="K213" s="8"/>
      <c r="N213" s="6"/>
      <c r="AB213"/>
      <c r="AC213"/>
      <c r="AD213"/>
      <c r="AE213"/>
      <c r="AF213"/>
      <c r="AG213"/>
      <c r="AH213"/>
      <c r="AI213"/>
    </row>
    <row r="214" spans="11:35">
      <c r="K214" s="8"/>
      <c r="N214" s="6"/>
      <c r="AB214"/>
      <c r="AC214"/>
      <c r="AD214"/>
      <c r="AE214"/>
      <c r="AF214"/>
      <c r="AG214"/>
      <c r="AH214"/>
      <c r="AI214"/>
    </row>
    <row r="215" spans="11:35">
      <c r="K215" s="8"/>
      <c r="N215" s="6"/>
      <c r="AB215"/>
      <c r="AC215"/>
      <c r="AD215"/>
      <c r="AE215"/>
      <c r="AF215"/>
      <c r="AG215"/>
      <c r="AH215"/>
      <c r="AI215"/>
    </row>
    <row r="216" spans="11:35">
      <c r="K216" s="8"/>
      <c r="AB216"/>
      <c r="AC216"/>
      <c r="AD216"/>
      <c r="AE216"/>
      <c r="AF216"/>
      <c r="AG216"/>
      <c r="AH216"/>
      <c r="AI216"/>
    </row>
    <row r="217" spans="11:35">
      <c r="K217" s="8"/>
      <c r="AB217"/>
      <c r="AC217"/>
      <c r="AD217"/>
      <c r="AE217"/>
      <c r="AF217"/>
      <c r="AG217"/>
      <c r="AH217"/>
      <c r="AI217"/>
    </row>
    <row r="218" spans="11:35">
      <c r="K218" s="8"/>
      <c r="AB218"/>
      <c r="AC218"/>
      <c r="AD218"/>
      <c r="AE218"/>
      <c r="AF218"/>
      <c r="AG218"/>
      <c r="AH218"/>
      <c r="AI218"/>
    </row>
    <row r="219" spans="11:35">
      <c r="K219" s="8"/>
      <c r="AB219"/>
      <c r="AC219"/>
      <c r="AD219"/>
      <c r="AE219"/>
      <c r="AF219"/>
      <c r="AG219"/>
      <c r="AH219"/>
      <c r="AI219"/>
    </row>
    <row r="220" spans="11:35">
      <c r="K220" s="8"/>
      <c r="AB220"/>
      <c r="AC220"/>
      <c r="AD220"/>
      <c r="AE220"/>
      <c r="AF220"/>
      <c r="AG220"/>
      <c r="AH220"/>
      <c r="AI220"/>
    </row>
    <row r="221" spans="11:35">
      <c r="K221" s="8"/>
      <c r="N221" s="6"/>
      <c r="AB221"/>
      <c r="AC221"/>
      <c r="AD221"/>
      <c r="AE221"/>
      <c r="AF221"/>
      <c r="AG221"/>
      <c r="AH221"/>
      <c r="AI221"/>
    </row>
    <row r="222" spans="11:35">
      <c r="K222" s="8"/>
      <c r="N222" s="6"/>
      <c r="AB222"/>
      <c r="AC222"/>
      <c r="AD222"/>
      <c r="AE222"/>
      <c r="AF222"/>
      <c r="AG222"/>
      <c r="AH222"/>
      <c r="AI222"/>
    </row>
    <row r="223" spans="11:35">
      <c r="K223" s="8"/>
      <c r="AB223"/>
      <c r="AC223"/>
      <c r="AD223"/>
      <c r="AE223"/>
      <c r="AF223"/>
      <c r="AG223"/>
      <c r="AH223"/>
      <c r="AI223"/>
    </row>
    <row r="224" spans="11:35">
      <c r="K224" s="8"/>
      <c r="N224" s="6"/>
      <c r="AB224"/>
      <c r="AC224"/>
      <c r="AD224"/>
      <c r="AE224"/>
      <c r="AF224"/>
      <c r="AG224"/>
      <c r="AH224"/>
      <c r="AI224"/>
    </row>
    <row r="225" spans="11:35">
      <c r="K225" s="8"/>
      <c r="N225" s="6"/>
      <c r="AB225"/>
      <c r="AC225"/>
      <c r="AD225"/>
      <c r="AE225"/>
      <c r="AF225"/>
      <c r="AG225"/>
      <c r="AH225"/>
      <c r="AI225"/>
    </row>
    <row r="226" spans="11:35">
      <c r="K226" s="8"/>
      <c r="N226" s="6"/>
      <c r="AB226"/>
      <c r="AC226"/>
      <c r="AD226"/>
      <c r="AE226"/>
      <c r="AF226"/>
      <c r="AG226"/>
      <c r="AH226"/>
      <c r="AI226"/>
    </row>
    <row r="227" spans="11:35">
      <c r="K227" s="8"/>
      <c r="N227" s="6"/>
      <c r="AB227"/>
      <c r="AC227"/>
      <c r="AD227"/>
      <c r="AE227"/>
      <c r="AF227"/>
      <c r="AG227"/>
      <c r="AH227"/>
      <c r="AI227"/>
    </row>
    <row r="228" spans="11:35">
      <c r="K228" s="8"/>
      <c r="AB228"/>
      <c r="AC228"/>
      <c r="AD228"/>
      <c r="AE228"/>
      <c r="AF228"/>
      <c r="AG228"/>
      <c r="AH228"/>
      <c r="AI228"/>
    </row>
    <row r="229" spans="11:35">
      <c r="K229" s="8"/>
      <c r="AB229"/>
      <c r="AC229"/>
      <c r="AD229"/>
      <c r="AE229"/>
      <c r="AF229"/>
      <c r="AG229"/>
      <c r="AH229"/>
      <c r="AI229"/>
    </row>
    <row r="230" spans="11:35">
      <c r="K230" s="8"/>
      <c r="N230" s="6"/>
      <c r="AB230"/>
      <c r="AC230"/>
      <c r="AD230"/>
      <c r="AE230"/>
      <c r="AF230"/>
      <c r="AG230"/>
      <c r="AH230"/>
      <c r="AI230"/>
    </row>
    <row r="231" spans="11:35">
      <c r="K231" s="8"/>
      <c r="N231" s="6"/>
      <c r="AB231"/>
      <c r="AC231"/>
      <c r="AD231"/>
      <c r="AE231"/>
      <c r="AF231"/>
      <c r="AG231"/>
      <c r="AH231"/>
      <c r="AI231"/>
    </row>
    <row r="232" spans="11:35">
      <c r="K232" s="8"/>
      <c r="N232" s="6"/>
      <c r="AB232"/>
      <c r="AC232"/>
      <c r="AD232"/>
      <c r="AE232"/>
      <c r="AF232"/>
      <c r="AG232"/>
      <c r="AH232"/>
      <c r="AI232"/>
    </row>
    <row r="233" spans="11:35">
      <c r="K233" s="8"/>
      <c r="AB233"/>
      <c r="AC233"/>
      <c r="AD233"/>
      <c r="AE233"/>
      <c r="AF233"/>
      <c r="AG233"/>
      <c r="AH233"/>
      <c r="AI233"/>
    </row>
    <row r="234" spans="11:35">
      <c r="K234" s="8"/>
      <c r="N234" s="6"/>
      <c r="AB234"/>
      <c r="AC234"/>
      <c r="AD234"/>
      <c r="AE234"/>
      <c r="AF234"/>
      <c r="AG234"/>
      <c r="AH234"/>
      <c r="AI234"/>
    </row>
    <row r="235" spans="11:35">
      <c r="K235" s="8"/>
      <c r="AB235"/>
      <c r="AC235"/>
      <c r="AD235"/>
      <c r="AE235"/>
      <c r="AF235"/>
      <c r="AG235"/>
      <c r="AH235"/>
      <c r="AI235"/>
    </row>
    <row r="236" spans="11:35">
      <c r="K236" s="8"/>
      <c r="AB236"/>
      <c r="AC236"/>
      <c r="AD236"/>
      <c r="AE236"/>
      <c r="AF236"/>
      <c r="AG236"/>
      <c r="AH236"/>
      <c r="AI236"/>
    </row>
    <row r="237" spans="11:35">
      <c r="K237" s="8"/>
      <c r="N237" s="6"/>
      <c r="AB237"/>
      <c r="AC237"/>
      <c r="AD237"/>
      <c r="AE237"/>
      <c r="AF237"/>
      <c r="AG237"/>
      <c r="AH237"/>
      <c r="AI237"/>
    </row>
    <row r="238" spans="11:35">
      <c r="K238" s="8"/>
      <c r="N238" s="6"/>
      <c r="AB238"/>
      <c r="AC238"/>
      <c r="AD238"/>
      <c r="AE238"/>
      <c r="AF238"/>
      <c r="AG238"/>
      <c r="AH238"/>
      <c r="AI238"/>
    </row>
    <row r="239" spans="11:35">
      <c r="K239" s="8"/>
      <c r="N239" s="6"/>
      <c r="AB239"/>
      <c r="AC239"/>
      <c r="AD239"/>
      <c r="AE239"/>
      <c r="AF239"/>
      <c r="AG239"/>
      <c r="AH239"/>
      <c r="AI239"/>
    </row>
    <row r="240" spans="11:35">
      <c r="K240" s="8"/>
      <c r="AB240"/>
      <c r="AC240"/>
      <c r="AD240"/>
      <c r="AE240"/>
      <c r="AF240"/>
      <c r="AG240"/>
      <c r="AH240"/>
      <c r="AI240"/>
    </row>
    <row r="241" spans="11:35">
      <c r="K241" s="8"/>
      <c r="N241" s="6"/>
      <c r="AB241"/>
      <c r="AC241"/>
      <c r="AD241"/>
      <c r="AE241"/>
      <c r="AF241"/>
      <c r="AG241"/>
      <c r="AH241"/>
      <c r="AI241"/>
    </row>
    <row r="242" spans="11:35">
      <c r="K242" s="8"/>
      <c r="AB242"/>
      <c r="AC242"/>
      <c r="AD242"/>
      <c r="AE242"/>
      <c r="AF242"/>
      <c r="AG242"/>
      <c r="AH242"/>
      <c r="AI242"/>
    </row>
    <row r="243" spans="11:35">
      <c r="K243" s="8"/>
      <c r="N243" s="6"/>
      <c r="AB243"/>
      <c r="AC243"/>
      <c r="AD243"/>
      <c r="AE243"/>
      <c r="AF243"/>
      <c r="AG243"/>
      <c r="AH243"/>
      <c r="AI243"/>
    </row>
    <row r="244" spans="11:35">
      <c r="K244" s="8"/>
      <c r="N244" s="6"/>
      <c r="AB244"/>
      <c r="AC244"/>
      <c r="AD244"/>
      <c r="AE244"/>
      <c r="AF244"/>
      <c r="AG244"/>
      <c r="AH244"/>
      <c r="AI244"/>
    </row>
    <row r="245" spans="11:35">
      <c r="K245" s="8"/>
      <c r="AB245"/>
      <c r="AC245"/>
      <c r="AD245"/>
      <c r="AE245"/>
      <c r="AF245"/>
      <c r="AG245"/>
      <c r="AH245"/>
      <c r="AI245"/>
    </row>
    <row r="246" spans="11:35">
      <c r="K246" s="8"/>
      <c r="AB246"/>
      <c r="AC246"/>
      <c r="AD246"/>
      <c r="AE246"/>
      <c r="AF246"/>
      <c r="AG246"/>
      <c r="AH246"/>
      <c r="AI246"/>
    </row>
    <row r="247" spans="11:35">
      <c r="K247" s="8"/>
      <c r="N247" s="6"/>
      <c r="AB247"/>
      <c r="AC247"/>
      <c r="AD247"/>
      <c r="AE247"/>
      <c r="AF247"/>
      <c r="AG247"/>
      <c r="AH247"/>
      <c r="AI247"/>
    </row>
    <row r="248" spans="11:35">
      <c r="K248" s="8"/>
      <c r="N248" s="6"/>
      <c r="AB248"/>
      <c r="AC248"/>
      <c r="AD248"/>
      <c r="AE248"/>
      <c r="AF248"/>
      <c r="AG248"/>
      <c r="AH248"/>
      <c r="AI248"/>
    </row>
    <row r="249" spans="11:35">
      <c r="K249" s="8"/>
      <c r="N249" s="6"/>
      <c r="AB249"/>
      <c r="AC249"/>
      <c r="AD249"/>
      <c r="AE249"/>
      <c r="AF249"/>
      <c r="AG249"/>
      <c r="AH249"/>
      <c r="AI249"/>
    </row>
    <row r="250" spans="11:35">
      <c r="K250" s="8"/>
      <c r="N250" s="6"/>
    </row>
    <row r="251" spans="11:35">
      <c r="K251" s="8"/>
    </row>
    <row r="252" spans="11:35">
      <c r="K252" s="8"/>
      <c r="N252" s="6"/>
    </row>
    <row r="253" spans="11:35">
      <c r="K253" s="8"/>
    </row>
    <row r="254" spans="11:35">
      <c r="K254" s="8"/>
    </row>
    <row r="255" spans="11:35">
      <c r="K255" s="8"/>
    </row>
    <row r="256" spans="11:35">
      <c r="K256" s="8"/>
    </row>
    <row r="257" spans="11:11">
      <c r="K257" s="8"/>
    </row>
    <row r="258" spans="11:11">
      <c r="K258" s="8"/>
    </row>
  </sheetData>
  <sortState xmlns:xlrd2="http://schemas.microsoft.com/office/spreadsheetml/2017/richdata2" ref="J2:P258">
    <sortCondition descending="1" ref="L2:L258"/>
  </sortState>
  <phoneticPr fontId="0" type="noConversion"/>
  <pageMargins left="0.75" right="0.75" top="1" bottom="1" header="0.5" footer="0.5"/>
  <pageSetup orientation="portrait" horizontalDpi="4294967293" verticalDpi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Button 1">
              <controlPr defaultSize="0" print="0" autoFill="0" autoPict="0" macro="[0]!Rushing">
                <anchor moveWithCells="1" sizeWithCells="1">
                  <from>
                    <xdr:col>19</xdr:col>
                    <xdr:colOff>152400</xdr:colOff>
                    <xdr:row>5</xdr:row>
                    <xdr:rowOff>45720</xdr:rowOff>
                  </from>
                  <to>
                    <xdr:col>19</xdr:col>
                    <xdr:colOff>1066800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Button 2">
              <controlPr defaultSize="0" print="0" autoFill="0" autoPict="0" macro="[0]!Receiving">
                <anchor moveWithCells="1" sizeWithCells="1">
                  <from>
                    <xdr:col>19</xdr:col>
                    <xdr:colOff>152400</xdr:colOff>
                    <xdr:row>11</xdr:row>
                    <xdr:rowOff>76200</xdr:rowOff>
                  </from>
                  <to>
                    <xdr:col>19</xdr:col>
                    <xdr:colOff>1066800</xdr:colOff>
                    <xdr:row>16</xdr:row>
                    <xdr:rowOff>106680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D128"/>
  <sheetViews>
    <sheetView topLeftCell="A32" zoomScale="125" zoomScaleNormal="125" workbookViewId="0">
      <selection activeCell="N51" sqref="N51:N52"/>
    </sheetView>
  </sheetViews>
  <sheetFormatPr defaultColWidth="8.88671875" defaultRowHeight="14.4"/>
  <cols>
    <col min="1" max="1" width="14.44140625" customWidth="1"/>
    <col min="2" max="5" width="5.33203125" customWidth="1"/>
    <col min="6" max="6" width="7.109375" customWidth="1"/>
    <col min="7" max="12" width="5.33203125" customWidth="1"/>
    <col min="13" max="13" width="6.109375" customWidth="1"/>
    <col min="14" max="14" width="5.33203125" customWidth="1"/>
    <col min="16" max="32" width="9.109375" style="27" customWidth="1"/>
    <col min="33" max="33" width="13.44140625" style="27" bestFit="1" customWidth="1"/>
    <col min="34" max="36" width="9.109375" style="27" customWidth="1"/>
    <col min="37" max="37" width="9.109375" style="31" customWidth="1"/>
    <col min="38" max="41" width="9.109375" style="27" customWidth="1"/>
    <col min="42" max="45" width="9.109375" style="31" customWidth="1"/>
    <col min="46" max="46" width="9.109375" style="23" customWidth="1"/>
    <col min="47" max="48" width="9.109375" style="27" customWidth="1"/>
    <col min="49" max="49" width="14.44140625" style="27" customWidth="1"/>
    <col min="50" max="50" width="6.6640625" style="27" customWidth="1"/>
    <col min="51" max="52" width="9.109375" style="27" customWidth="1"/>
    <col min="53" max="53" width="12.33203125" style="27" customWidth="1"/>
    <col min="54" max="55" width="9.109375" style="27" customWidth="1"/>
  </cols>
  <sheetData>
    <row r="1" spans="1:56">
      <c r="A1" t="s">
        <v>95</v>
      </c>
      <c r="B1" s="37">
        <v>182</v>
      </c>
      <c r="C1" s="1">
        <f>B1/S7</f>
        <v>18.2</v>
      </c>
      <c r="D1">
        <v>0.625</v>
      </c>
    </row>
    <row r="2" spans="1:56">
      <c r="A2" s="1" t="s">
        <v>48</v>
      </c>
      <c r="B2" s="9" t="s">
        <v>88</v>
      </c>
      <c r="C2" s="4" t="s">
        <v>49</v>
      </c>
      <c r="D2" s="4" t="s">
        <v>50</v>
      </c>
      <c r="E2" s="9" t="s">
        <v>89</v>
      </c>
      <c r="F2" s="4" t="s">
        <v>51</v>
      </c>
      <c r="G2" s="4" t="s">
        <v>52</v>
      </c>
      <c r="H2" s="4" t="s">
        <v>53</v>
      </c>
      <c r="I2" s="10" t="s">
        <v>54</v>
      </c>
      <c r="J2" s="4" t="s">
        <v>90</v>
      </c>
      <c r="K2" s="4" t="s">
        <v>91</v>
      </c>
      <c r="L2" s="4" t="s">
        <v>55</v>
      </c>
      <c r="M2" s="4" t="s">
        <v>56</v>
      </c>
      <c r="N2" s="4" t="s">
        <v>85</v>
      </c>
      <c r="O2">
        <f t="shared" ref="O2" si="0">IF(C2&gt;=$C$1*14,1,IF(C2+N2=0,-1,0))</f>
        <v>1</v>
      </c>
      <c r="P2">
        <f t="shared" ref="P2" si="1">IF(C2&gt;=$D$1*$C$1,1,0)</f>
        <v>1</v>
      </c>
      <c r="Q2" s="1"/>
      <c r="R2" s="9"/>
      <c r="S2" s="4"/>
      <c r="T2" s="4"/>
      <c r="U2" s="9"/>
      <c r="V2" s="4"/>
      <c r="W2" s="4"/>
      <c r="X2" s="4"/>
      <c r="Y2" s="10"/>
      <c r="Z2" s="4"/>
      <c r="AA2" s="4"/>
      <c r="AB2" s="4"/>
      <c r="AC2" s="9"/>
      <c r="AD2" s="26"/>
      <c r="AG2" s="28"/>
      <c r="AH2" s="20"/>
      <c r="AI2" s="18"/>
      <c r="AJ2" s="18"/>
      <c r="AK2" s="20"/>
      <c r="AL2" s="18"/>
      <c r="AM2" s="18"/>
      <c r="AN2" s="18"/>
      <c r="AO2" s="18"/>
      <c r="AP2" s="20"/>
      <c r="AQ2" s="20"/>
      <c r="AR2" s="20"/>
      <c r="AS2" s="20"/>
      <c r="AT2" s="19"/>
      <c r="AW2" s="29"/>
      <c r="AX2" s="29"/>
      <c r="AY2" s="30"/>
      <c r="BA2" s="29"/>
      <c r="BB2" s="29"/>
      <c r="BC2" s="30"/>
    </row>
    <row r="3" spans="1:56">
      <c r="A3" t="str">
        <f>'[9]Cumulative Stats'!A116</f>
        <v>Tarkenton</v>
      </c>
      <c r="B3" s="8" t="s">
        <v>129</v>
      </c>
      <c r="C3">
        <f>'[9]Cumulative Stats'!C116</f>
        <v>355</v>
      </c>
      <c r="D3">
        <f>'[9]Cumulative Stats'!D116</f>
        <v>234</v>
      </c>
      <c r="E3">
        <f>'[9]Cumulative Stats'!E116</f>
        <v>65.91549295774648</v>
      </c>
      <c r="F3">
        <f>'[9]Cumulative Stats'!F116</f>
        <v>3271</v>
      </c>
      <c r="G3">
        <f>'[9]Cumulative Stats'!G116</f>
        <v>20</v>
      </c>
      <c r="H3">
        <f>'[9]Cumulative Stats'!H116</f>
        <v>57</v>
      </c>
      <c r="I3">
        <f>'[9]Cumulative Stats'!I116</f>
        <v>8</v>
      </c>
      <c r="J3" s="6">
        <f>'[9]Cumulative Stats'!J116</f>
        <v>5.6338028169014089</v>
      </c>
      <c r="K3" s="6">
        <f>'[9]Cumulative Stats'!K116</f>
        <v>2.2535211267605635</v>
      </c>
      <c r="L3" s="6">
        <f>'[9]Cumulative Stats'!L116</f>
        <v>9.2140845070422532</v>
      </c>
      <c r="M3" s="6">
        <f>'[9]Cumulative Stats'!M116</f>
        <v>104.79460093896712</v>
      </c>
      <c r="N3">
        <f>'[12]Cumulative Stats'!N116</f>
        <v>44</v>
      </c>
      <c r="O3">
        <f t="shared" ref="O3:O34" si="2">IF(C3&gt;=$C$1*14,1,IF(C3+N3=0,-1,0))</f>
        <v>1</v>
      </c>
      <c r="P3">
        <f t="shared" ref="P3:P34" si="3">IF(C3&gt;=$D$1*$C$1,1,0)</f>
        <v>1</v>
      </c>
      <c r="Q3" s="1"/>
      <c r="R3" s="9"/>
      <c r="S3" s="4"/>
      <c r="T3" s="4"/>
      <c r="U3" s="9"/>
      <c r="V3" s="4"/>
      <c r="W3" s="4"/>
      <c r="X3" s="4"/>
      <c r="Y3" s="10"/>
      <c r="Z3" s="4"/>
      <c r="AA3" s="4"/>
      <c r="AB3" s="4"/>
      <c r="AC3" s="9"/>
      <c r="AD3" s="26"/>
      <c r="AG3" s="28"/>
      <c r="AH3" s="20"/>
      <c r="AI3" s="18"/>
      <c r="AJ3" s="18"/>
      <c r="AK3" s="20"/>
      <c r="AL3" s="18"/>
      <c r="AS3" s="24"/>
      <c r="AV3" s="16"/>
      <c r="AW3" s="32"/>
      <c r="AX3" s="33"/>
      <c r="AY3" s="34"/>
      <c r="AZ3" s="16"/>
      <c r="BA3" s="32"/>
      <c r="BB3" s="33"/>
      <c r="BC3" s="35"/>
    </row>
    <row r="4" spans="1:56">
      <c r="A4" t="str">
        <f>'[3]Cumulative Stats'!A116</f>
        <v>Morton</v>
      </c>
      <c r="B4" s="8" t="s">
        <v>123</v>
      </c>
      <c r="C4">
        <f>'[3]Cumulative Stats'!C116</f>
        <v>228</v>
      </c>
      <c r="D4">
        <f>'[3]Cumulative Stats'!D116</f>
        <v>123</v>
      </c>
      <c r="E4">
        <f>'[3]Cumulative Stats'!E116</f>
        <v>53.94736842105263</v>
      </c>
      <c r="F4">
        <f>'[3]Cumulative Stats'!F116</f>
        <v>2050</v>
      </c>
      <c r="G4">
        <f>'[3]Cumulative Stats'!G116</f>
        <v>17</v>
      </c>
      <c r="H4">
        <f>'[3]Cumulative Stats'!H116</f>
        <v>83</v>
      </c>
      <c r="I4">
        <f>'[3]Cumulative Stats'!I116</f>
        <v>11</v>
      </c>
      <c r="J4" s="6">
        <f>'[3]Cumulative Stats'!J116</f>
        <v>7.4561403508771926</v>
      </c>
      <c r="K4" s="6">
        <f>'[3]Cumulative Stats'!K116</f>
        <v>4.8245614035087714</v>
      </c>
      <c r="L4" s="6">
        <f>'[3]Cumulative Stats'!L116</f>
        <v>8.9912280701754383</v>
      </c>
      <c r="M4" s="6">
        <f>'[3]Cumulative Stats'!M116</f>
        <v>89.254385964912288</v>
      </c>
      <c r="N4">
        <f>'[3]Cumulative Stats'!N116</f>
        <v>30</v>
      </c>
      <c r="O4">
        <f t="shared" si="2"/>
        <v>0</v>
      </c>
      <c r="P4">
        <f t="shared" si="3"/>
        <v>1</v>
      </c>
      <c r="Q4" s="1" t="s">
        <v>118</v>
      </c>
      <c r="R4" s="9"/>
      <c r="S4" s="4"/>
      <c r="T4" s="4"/>
      <c r="U4" s="9"/>
      <c r="V4" s="4"/>
      <c r="W4" s="4"/>
      <c r="X4" s="4"/>
      <c r="Y4" s="10"/>
      <c r="Z4" s="4"/>
      <c r="AA4" s="4"/>
      <c r="AB4" s="4"/>
      <c r="AC4" s="9"/>
      <c r="AD4" s="26"/>
      <c r="AG4" s="28"/>
      <c r="AH4" s="20"/>
      <c r="AI4" s="18"/>
      <c r="AJ4" s="18"/>
      <c r="AK4" s="20"/>
      <c r="AL4" s="18"/>
      <c r="AS4" s="24"/>
      <c r="AV4" s="16"/>
      <c r="AW4" s="32"/>
      <c r="AX4" s="33"/>
      <c r="AY4" s="34"/>
      <c r="AZ4" s="16"/>
      <c r="BA4" s="32"/>
      <c r="BB4" s="33"/>
      <c r="BC4" s="35"/>
      <c r="BD4" s="1"/>
    </row>
    <row r="5" spans="1:56">
      <c r="A5" t="str">
        <f>'[11]Cumulative Stats'!A116</f>
        <v>Brodie</v>
      </c>
      <c r="B5" s="8" t="s">
        <v>132</v>
      </c>
      <c r="C5">
        <f>'[11]Cumulative Stats'!C116</f>
        <v>398</v>
      </c>
      <c r="D5">
        <f>'[11]Cumulative Stats'!D116</f>
        <v>232</v>
      </c>
      <c r="E5">
        <f>'[11]Cumulative Stats'!E116</f>
        <v>58.291457286432156</v>
      </c>
      <c r="F5">
        <f>'[11]Cumulative Stats'!F116</f>
        <v>3064</v>
      </c>
      <c r="G5">
        <f>'[11]Cumulative Stats'!G116</f>
        <v>22</v>
      </c>
      <c r="H5">
        <f>'[11]Cumulative Stats'!H116</f>
        <v>86</v>
      </c>
      <c r="I5">
        <f>'[11]Cumulative Stats'!I116</f>
        <v>17</v>
      </c>
      <c r="J5" s="6">
        <f>'[11]Cumulative Stats'!J116</f>
        <v>5.5276381909547743</v>
      </c>
      <c r="K5" s="6">
        <f>'[11]Cumulative Stats'!K116</f>
        <v>4.2713567839195976</v>
      </c>
      <c r="L5" s="6">
        <f>'[11]Cumulative Stats'!L116</f>
        <v>7.6984924623115578</v>
      </c>
      <c r="M5" s="6">
        <f>'[11]Cumulative Stats'!M116</f>
        <v>83.364740368509217</v>
      </c>
      <c r="N5" s="56">
        <f>'[11]Cumulative Stats'!N116</f>
        <v>16</v>
      </c>
      <c r="O5">
        <f t="shared" si="2"/>
        <v>1</v>
      </c>
      <c r="P5">
        <f t="shared" si="3"/>
        <v>1</v>
      </c>
      <c r="Q5" s="1"/>
      <c r="R5" s="9"/>
      <c r="S5" s="4"/>
      <c r="T5" s="4"/>
      <c r="U5" s="9"/>
      <c r="V5" s="4"/>
      <c r="W5" s="4"/>
      <c r="X5" s="4"/>
      <c r="Y5" s="10"/>
      <c r="Z5" s="4"/>
      <c r="AA5" s="4"/>
      <c r="AB5" s="4"/>
      <c r="AC5" s="9"/>
      <c r="AD5" s="26"/>
      <c r="AG5" s="28"/>
      <c r="AH5" s="20"/>
      <c r="AI5" s="18"/>
      <c r="AJ5" s="18"/>
      <c r="AK5" s="20"/>
      <c r="AL5" s="18"/>
      <c r="AS5" s="24"/>
      <c r="AV5" s="16"/>
      <c r="AW5" s="32"/>
      <c r="AX5" s="33"/>
      <c r="AY5" s="34"/>
      <c r="AZ5" s="16"/>
      <c r="BA5" s="32"/>
      <c r="BB5" s="33"/>
      <c r="BC5" s="35"/>
    </row>
    <row r="6" spans="1:56">
      <c r="A6" t="str">
        <f>'[6]Cumulative Stats'!A116</f>
        <v>Gabriel</v>
      </c>
      <c r="B6" s="8" t="s">
        <v>126</v>
      </c>
      <c r="C6">
        <f>'[6]Cumulative Stats'!C116</f>
        <v>409</v>
      </c>
      <c r="D6">
        <f>'[6]Cumulative Stats'!D116</f>
        <v>240</v>
      </c>
      <c r="E6">
        <f>'[6]Cumulative Stats'!E116</f>
        <v>58.679706601466997</v>
      </c>
      <c r="F6">
        <f>'[6]Cumulative Stats'!F116</f>
        <v>2739</v>
      </c>
      <c r="G6">
        <f>'[6]Cumulative Stats'!G116</f>
        <v>18</v>
      </c>
      <c r="H6">
        <f>'[6]Cumulative Stats'!H116</f>
        <v>58</v>
      </c>
      <c r="I6">
        <f>'[6]Cumulative Stats'!I116</f>
        <v>13</v>
      </c>
      <c r="J6" s="6">
        <f>'[6]Cumulative Stats'!J116</f>
        <v>4.4009779951100247</v>
      </c>
      <c r="K6" s="6">
        <f>'[6]Cumulative Stats'!K116</f>
        <v>3.1784841075794623</v>
      </c>
      <c r="L6" s="6">
        <f>'[6]Cumulative Stats'!L116</f>
        <v>6.6968215158924203</v>
      </c>
      <c r="M6" s="6">
        <f>'[6]Cumulative Stats'!M116</f>
        <v>80.312754686226569</v>
      </c>
      <c r="N6">
        <f>'[2]Cumulative Stats'!N116</f>
        <v>29</v>
      </c>
      <c r="O6">
        <f t="shared" si="2"/>
        <v>1</v>
      </c>
      <c r="P6">
        <f t="shared" si="3"/>
        <v>1</v>
      </c>
      <c r="Q6" s="1"/>
      <c r="R6" s="9"/>
      <c r="S6" s="4"/>
      <c r="T6" s="4"/>
      <c r="U6" s="9"/>
      <c r="W6" s="4"/>
      <c r="X6" s="4"/>
      <c r="Y6" s="10"/>
      <c r="Z6" s="4"/>
      <c r="AA6" s="4"/>
      <c r="AB6" s="4"/>
      <c r="AC6" s="9"/>
      <c r="AD6" s="26"/>
      <c r="AG6" s="28"/>
      <c r="AH6" s="20"/>
      <c r="AI6" s="18"/>
      <c r="AJ6" s="18"/>
      <c r="AK6" s="20"/>
      <c r="AL6" s="18"/>
      <c r="AS6" s="24"/>
      <c r="AV6" s="16"/>
      <c r="AW6" s="32"/>
      <c r="AX6" s="33"/>
      <c r="AY6" s="34"/>
      <c r="AZ6" s="16"/>
      <c r="BA6" s="32"/>
      <c r="BB6" s="33"/>
      <c r="BC6" s="35"/>
    </row>
    <row r="7" spans="1:56">
      <c r="A7" s="71" t="str">
        <f>'[4]Cumulative Stats'!A117</f>
        <v>Landry</v>
      </c>
      <c r="B7" s="72" t="s">
        <v>124</v>
      </c>
      <c r="C7" s="71">
        <f>'[4]Cumulative Stats'!C117</f>
        <v>144</v>
      </c>
      <c r="D7" s="71">
        <f>'[4]Cumulative Stats'!D117</f>
        <v>85</v>
      </c>
      <c r="E7" s="71">
        <f>'[4]Cumulative Stats'!E117</f>
        <v>59.027777777777779</v>
      </c>
      <c r="F7" s="71">
        <f>'[4]Cumulative Stats'!F117</f>
        <v>911</v>
      </c>
      <c r="G7" s="71">
        <f>'[4]Cumulative Stats'!G117</f>
        <v>6</v>
      </c>
      <c r="H7" s="71">
        <f>'[4]Cumulative Stats'!H117</f>
        <v>44</v>
      </c>
      <c r="I7" s="71">
        <f>'[4]Cumulative Stats'!I117</f>
        <v>5</v>
      </c>
      <c r="J7" s="73">
        <f>'[4]Cumulative Stats'!J117</f>
        <v>4.1666666666666661</v>
      </c>
      <c r="K7" s="73">
        <f>'[4]Cumulative Stats'!K117</f>
        <v>3.4722222222222223</v>
      </c>
      <c r="L7" s="73">
        <f>'[4]Cumulative Stats'!L117</f>
        <v>6.3263888888888893</v>
      </c>
      <c r="M7" s="73">
        <f>'[4]Cumulative Stats'!M117</f>
        <v>77.054398148148152</v>
      </c>
      <c r="N7" s="71">
        <f>'[4]Cumulative Stats'!N117</f>
        <v>27</v>
      </c>
      <c r="O7">
        <f t="shared" si="2"/>
        <v>0</v>
      </c>
      <c r="P7">
        <f t="shared" si="3"/>
        <v>1</v>
      </c>
      <c r="Q7" s="1"/>
      <c r="R7" s="9"/>
      <c r="S7" s="4">
        <f>140/14</f>
        <v>10</v>
      </c>
      <c r="T7" s="4"/>
      <c r="U7" s="9"/>
      <c r="V7" s="4"/>
      <c r="W7" s="4"/>
      <c r="X7" s="4"/>
      <c r="Y7" s="10"/>
      <c r="Z7" s="4"/>
      <c r="AA7" s="4"/>
      <c r="AB7" s="4"/>
      <c r="AC7" s="9"/>
      <c r="AD7" s="26"/>
      <c r="AG7" s="28"/>
      <c r="AH7" s="20"/>
      <c r="AI7" s="18"/>
      <c r="AJ7" s="18"/>
      <c r="AK7" s="20"/>
      <c r="AL7" s="18"/>
      <c r="AS7" s="24"/>
      <c r="AV7" s="16"/>
      <c r="AW7" s="32"/>
      <c r="AX7" s="33"/>
      <c r="AY7" s="34"/>
      <c r="AZ7" s="16"/>
      <c r="BA7" s="32"/>
      <c r="BB7" s="33"/>
      <c r="BC7" s="35"/>
    </row>
    <row r="8" spans="1:56">
      <c r="A8" t="str">
        <f>'[4]Cumulative Stats'!A116</f>
        <v>Munson</v>
      </c>
      <c r="B8" s="8" t="s">
        <v>124</v>
      </c>
      <c r="C8">
        <f>'[4]Cumulative Stats'!C116</f>
        <v>157</v>
      </c>
      <c r="D8">
        <f>'[4]Cumulative Stats'!D116</f>
        <v>82</v>
      </c>
      <c r="E8">
        <f>'[4]Cumulative Stats'!E116</f>
        <v>52.229299363057322</v>
      </c>
      <c r="F8">
        <f>'[4]Cumulative Stats'!F116</f>
        <v>1158</v>
      </c>
      <c r="G8">
        <f>'[4]Cumulative Stats'!G116</f>
        <v>9</v>
      </c>
      <c r="H8">
        <f>'[4]Cumulative Stats'!H116</f>
        <v>53</v>
      </c>
      <c r="I8">
        <f>'[4]Cumulative Stats'!I116</f>
        <v>8</v>
      </c>
      <c r="J8" s="6">
        <f>'[4]Cumulative Stats'!J116</f>
        <v>5.7324840764331215</v>
      </c>
      <c r="K8" s="6">
        <f>'[4]Cumulative Stats'!K116</f>
        <v>5.095541401273886</v>
      </c>
      <c r="L8" s="6">
        <f>'[4]Cumulative Stats'!L116</f>
        <v>7.3757961783439487</v>
      </c>
      <c r="M8" s="6">
        <f>'[4]Cumulative Stats'!M116</f>
        <v>74.217091295116774</v>
      </c>
      <c r="N8">
        <f>'[4]Cumulative Stats'!N116</f>
        <v>15</v>
      </c>
      <c r="O8">
        <f t="shared" si="2"/>
        <v>0</v>
      </c>
      <c r="P8">
        <f t="shared" si="3"/>
        <v>1</v>
      </c>
      <c r="Q8" s="1"/>
      <c r="R8" s="9"/>
      <c r="S8" s="4"/>
      <c r="T8" s="4"/>
      <c r="U8" s="9"/>
      <c r="V8" s="4"/>
      <c r="W8" s="4"/>
      <c r="X8" s="4"/>
      <c r="Y8" s="10"/>
      <c r="Z8" s="4"/>
      <c r="AA8" s="4"/>
      <c r="AB8" s="4"/>
      <c r="AC8" s="9"/>
      <c r="AD8" s="26"/>
      <c r="AG8" s="28"/>
      <c r="AH8" s="20"/>
      <c r="AI8" s="18"/>
      <c r="AJ8" s="18"/>
      <c r="AK8" s="20"/>
      <c r="AL8" s="18"/>
      <c r="AS8" s="24"/>
      <c r="AV8" s="16"/>
      <c r="AW8" s="32"/>
      <c r="AX8" s="33"/>
      <c r="AY8" s="34"/>
      <c r="AZ8" s="16"/>
      <c r="BA8" s="32"/>
      <c r="BB8" s="33"/>
      <c r="BC8" s="35"/>
    </row>
    <row r="9" spans="1:56">
      <c r="A9" t="str">
        <f>'[13]Cumulative Stats'!A116</f>
        <v>Jurgensen</v>
      </c>
      <c r="B9" s="8" t="s">
        <v>133</v>
      </c>
      <c r="C9">
        <f>'[13]Cumulative Stats'!C116</f>
        <v>365</v>
      </c>
      <c r="D9">
        <f>'[13]Cumulative Stats'!D116</f>
        <v>208</v>
      </c>
      <c r="E9">
        <f>'[13]Cumulative Stats'!E116</f>
        <v>56.986301369863014</v>
      </c>
      <c r="F9">
        <f>'[13]Cumulative Stats'!F116</f>
        <v>2458</v>
      </c>
      <c r="G9">
        <f>'[13]Cumulative Stats'!G116</f>
        <v>17</v>
      </c>
      <c r="H9">
        <f>'[13]Cumulative Stats'!H116</f>
        <v>80</v>
      </c>
      <c r="I9">
        <f>'[13]Cumulative Stats'!I116</f>
        <v>17</v>
      </c>
      <c r="J9">
        <f>'[13]Cumulative Stats'!J116</f>
        <v>4.6575342465753424</v>
      </c>
      <c r="K9" s="6">
        <f>'[13]Cumulative Stats'!K116</f>
        <v>4.6575342465753424</v>
      </c>
      <c r="L9" s="6">
        <f>'[13]Cumulative Stats'!L116</f>
        <v>6.7342465753424658</v>
      </c>
      <c r="M9" s="6">
        <f>'[13]Cumulative Stats'!M116</f>
        <v>73.750000000000014</v>
      </c>
      <c r="N9">
        <f>'[11]Cumulative Stats'!N116</f>
        <v>16</v>
      </c>
      <c r="O9">
        <f t="shared" si="2"/>
        <v>1</v>
      </c>
      <c r="P9">
        <f t="shared" si="3"/>
        <v>1</v>
      </c>
      <c r="Q9" s="1"/>
      <c r="R9" s="9"/>
      <c r="S9" s="4"/>
      <c r="T9" s="4"/>
      <c r="U9" s="9"/>
      <c r="V9" s="4"/>
      <c r="W9" s="4"/>
      <c r="X9" s="4"/>
      <c r="Y9" s="10"/>
      <c r="Z9" s="4"/>
      <c r="AA9" s="4"/>
      <c r="AB9" s="4"/>
      <c r="AC9" s="9"/>
      <c r="AD9" s="26"/>
      <c r="AG9" s="28"/>
      <c r="AH9" s="20"/>
      <c r="AI9" s="18"/>
      <c r="AJ9" s="18"/>
      <c r="AK9" s="20"/>
      <c r="AL9" s="18"/>
      <c r="AS9" s="24"/>
      <c r="AV9" s="16"/>
      <c r="AW9" s="32"/>
      <c r="AX9" s="33"/>
      <c r="AY9" s="34"/>
      <c r="AZ9" s="16"/>
      <c r="BA9" s="32"/>
      <c r="BB9" s="33"/>
      <c r="BC9" s="35"/>
    </row>
    <row r="10" spans="1:56">
      <c r="A10" t="str">
        <f>'[12]Cumulative Stats'!A116</f>
        <v>Hart</v>
      </c>
      <c r="B10" s="8" t="s">
        <v>131</v>
      </c>
      <c r="C10">
        <f>'[12]Cumulative Stats'!C116</f>
        <v>351</v>
      </c>
      <c r="D10">
        <f>'[12]Cumulative Stats'!D116</f>
        <v>167</v>
      </c>
      <c r="E10">
        <f>'[12]Cumulative Stats'!E116</f>
        <v>47.578347578347582</v>
      </c>
      <c r="F10">
        <f>'[12]Cumulative Stats'!F116</f>
        <v>2833</v>
      </c>
      <c r="G10">
        <f>'[12]Cumulative Stats'!G116</f>
        <v>19</v>
      </c>
      <c r="H10">
        <f>'[12]Cumulative Stats'!H116</f>
        <v>84</v>
      </c>
      <c r="I10">
        <f>'[12]Cumulative Stats'!I116</f>
        <v>19</v>
      </c>
      <c r="J10">
        <f>'[12]Cumulative Stats'!J116</f>
        <v>5.4131054131054128</v>
      </c>
      <c r="K10" s="6">
        <f>'[12]Cumulative Stats'!K116</f>
        <v>5.4131054131054128</v>
      </c>
      <c r="L10" s="6">
        <f>'[12]Cumulative Stats'!L116</f>
        <v>8.0712250712250704</v>
      </c>
      <c r="M10" s="6">
        <f>'[12]Cumulative Stats'!M116</f>
        <v>70.851139601139607</v>
      </c>
      <c r="N10">
        <f>'[6]Cumulative Stats'!N116</f>
        <v>19</v>
      </c>
      <c r="O10">
        <f t="shared" si="2"/>
        <v>1</v>
      </c>
      <c r="P10">
        <f t="shared" si="3"/>
        <v>1</v>
      </c>
      <c r="Q10" s="1"/>
      <c r="R10" s="9"/>
      <c r="S10" s="4"/>
      <c r="T10" s="4"/>
      <c r="U10" s="9"/>
      <c r="V10" s="4"/>
      <c r="W10" s="4"/>
      <c r="X10" s="4"/>
      <c r="Y10" s="10"/>
      <c r="Z10" s="4"/>
      <c r="AA10" s="4"/>
      <c r="AB10" s="4"/>
      <c r="AC10" s="9"/>
      <c r="AD10" s="26"/>
      <c r="AG10" s="28"/>
      <c r="AH10" s="20"/>
      <c r="AI10" s="18"/>
      <c r="AJ10" s="18"/>
      <c r="AK10" s="20"/>
      <c r="AL10" s="18"/>
      <c r="AS10" s="24"/>
      <c r="AV10" s="16"/>
      <c r="AW10" s="32"/>
      <c r="AX10" s="33"/>
      <c r="AY10" s="34"/>
      <c r="AZ10" s="16"/>
      <c r="BA10" s="32"/>
      <c r="BB10" s="33"/>
      <c r="BC10" s="35"/>
    </row>
    <row r="11" spans="1:56">
      <c r="A11" t="str">
        <f>'[1]Cumulative Stats'!A116</f>
        <v>Berry</v>
      </c>
      <c r="B11" s="8" t="s">
        <v>121</v>
      </c>
      <c r="C11">
        <f>'[1]Cumulative Stats'!C116</f>
        <v>283</v>
      </c>
      <c r="D11">
        <f>'[1]Cumulative Stats'!D116</f>
        <v>161</v>
      </c>
      <c r="E11">
        <f>'[1]Cumulative Stats'!E116</f>
        <v>56.890459363957604</v>
      </c>
      <c r="F11">
        <f>'[1]Cumulative Stats'!F116</f>
        <v>2032</v>
      </c>
      <c r="G11">
        <f>'[1]Cumulative Stats'!G116</f>
        <v>12</v>
      </c>
      <c r="H11">
        <f>'[1]Cumulative Stats'!H116</f>
        <v>50</v>
      </c>
      <c r="I11">
        <f>'[1]Cumulative Stats'!I116</f>
        <v>16</v>
      </c>
      <c r="J11" s="6">
        <f>'[1]Cumulative Stats'!J116</f>
        <v>4.2402826855123674</v>
      </c>
      <c r="K11" s="6">
        <f>'[1]Cumulative Stats'!K116</f>
        <v>5.6537102473498235</v>
      </c>
      <c r="L11" s="6">
        <f>'[1]Cumulative Stats'!L116</f>
        <v>7.180212014134276</v>
      </c>
      <c r="M11" s="6">
        <f>'[1]Cumulative Stats'!M116</f>
        <v>69.986749116607768</v>
      </c>
      <c r="N11">
        <f>'[8]Cumulative Stats'!N117</f>
        <v>13</v>
      </c>
      <c r="O11">
        <f t="shared" si="2"/>
        <v>1</v>
      </c>
      <c r="P11">
        <f t="shared" si="3"/>
        <v>1</v>
      </c>
      <c r="Q11" s="1"/>
      <c r="R11" s="9"/>
      <c r="S11" s="4"/>
      <c r="T11" s="4"/>
      <c r="U11" s="9"/>
      <c r="V11" s="4"/>
      <c r="W11" s="4"/>
      <c r="X11" s="4"/>
      <c r="Y11" s="10"/>
      <c r="Z11" s="4"/>
      <c r="AA11" s="4"/>
      <c r="AB11" s="4"/>
      <c r="AC11" s="9"/>
      <c r="AD11" s="26"/>
      <c r="AG11" s="28"/>
      <c r="AH11" s="20"/>
      <c r="AI11" s="18"/>
      <c r="AJ11" s="18"/>
      <c r="AK11" s="20"/>
      <c r="AL11" s="18"/>
      <c r="AS11" s="24"/>
      <c r="AV11" s="16"/>
      <c r="AW11" s="32"/>
      <c r="AX11" s="33"/>
      <c r="AY11" s="34"/>
      <c r="AZ11" s="16"/>
      <c r="BA11" s="32"/>
      <c r="BB11" s="33"/>
      <c r="BC11" s="35"/>
    </row>
    <row r="12" spans="1:56">
      <c r="A12" t="str">
        <f>'[8]Cumulative Stats'!A117</f>
        <v>Hargett</v>
      </c>
      <c r="B12" s="8" t="s">
        <v>128</v>
      </c>
      <c r="C12">
        <f>'[8]Cumulative Stats'!C117</f>
        <v>165</v>
      </c>
      <c r="D12">
        <f>'[8]Cumulative Stats'!D117</f>
        <v>81</v>
      </c>
      <c r="E12">
        <f>'[8]Cumulative Stats'!E117</f>
        <v>49.090909090909093</v>
      </c>
      <c r="F12">
        <f>'[8]Cumulative Stats'!F117</f>
        <v>1187</v>
      </c>
      <c r="G12">
        <f>'[8]Cumulative Stats'!G117</f>
        <v>3</v>
      </c>
      <c r="H12">
        <f>'[8]Cumulative Stats'!H117</f>
        <v>31</v>
      </c>
      <c r="I12">
        <f>'[8]Cumulative Stats'!I117</f>
        <v>4</v>
      </c>
      <c r="J12" s="6">
        <f>'[8]Cumulative Stats'!J117</f>
        <v>1.8181818181818181</v>
      </c>
      <c r="K12" s="6">
        <f>'[8]Cumulative Stats'!K117</f>
        <v>2.4242424242424243</v>
      </c>
      <c r="L12" s="6">
        <f>'[8]Cumulative Stats'!L117</f>
        <v>7.1939393939393943</v>
      </c>
      <c r="M12" s="6">
        <f>'[8]Cumulative Stats'!M117</f>
        <v>68.926767676767696</v>
      </c>
      <c r="N12">
        <f>'[3]Cumulative Stats'!N117</f>
        <v>10</v>
      </c>
      <c r="O12">
        <f t="shared" si="2"/>
        <v>0</v>
      </c>
      <c r="P12">
        <f t="shared" si="3"/>
        <v>1</v>
      </c>
      <c r="Q12" s="1"/>
      <c r="R12" s="9"/>
      <c r="S12" s="4"/>
      <c r="T12" s="4"/>
      <c r="U12" s="9"/>
      <c r="V12" s="4"/>
      <c r="W12" s="4"/>
      <c r="X12" s="4"/>
      <c r="Y12" s="10"/>
      <c r="Z12" s="4"/>
      <c r="AA12" s="4"/>
      <c r="AB12" s="4"/>
      <c r="AC12" s="9"/>
      <c r="AD12" s="26"/>
      <c r="AG12" s="28"/>
      <c r="AH12" s="20"/>
      <c r="AI12" s="18"/>
      <c r="AJ12" s="18"/>
      <c r="AK12" s="20"/>
      <c r="AL12" s="18"/>
      <c r="AS12" s="24"/>
      <c r="AV12" s="16"/>
      <c r="AW12" s="32"/>
      <c r="AX12" s="33"/>
      <c r="AY12" s="34"/>
      <c r="AZ12" s="16"/>
      <c r="BA12" s="32"/>
      <c r="BB12" s="33"/>
      <c r="BC12" s="35"/>
    </row>
    <row r="13" spans="1:56">
      <c r="A13" t="str">
        <f>'[8]Cumulative Stats'!A116</f>
        <v>Kilmer</v>
      </c>
      <c r="B13" s="8" t="s">
        <v>128</v>
      </c>
      <c r="C13">
        <f>'[8]Cumulative Stats'!C116</f>
        <v>242</v>
      </c>
      <c r="D13">
        <f>'[8]Cumulative Stats'!D116</f>
        <v>139</v>
      </c>
      <c r="E13">
        <f>'[8]Cumulative Stats'!E116</f>
        <v>57.438016528925615</v>
      </c>
      <c r="F13">
        <f>'[8]Cumulative Stats'!F116</f>
        <v>1907</v>
      </c>
      <c r="G13">
        <f>'[8]Cumulative Stats'!G116</f>
        <v>7</v>
      </c>
      <c r="H13">
        <f>'[8]Cumulative Stats'!H116</f>
        <v>45</v>
      </c>
      <c r="I13">
        <f>'[8]Cumulative Stats'!I116</f>
        <v>19</v>
      </c>
      <c r="J13" s="6">
        <f>'[8]Cumulative Stats'!J116</f>
        <v>2.8925619834710745</v>
      </c>
      <c r="K13" s="6">
        <f>'[8]Cumulative Stats'!K116</f>
        <v>7.8512396694214877</v>
      </c>
      <c r="L13" s="6">
        <f>'[8]Cumulative Stats'!L116</f>
        <v>7.8801652892561984</v>
      </c>
      <c r="M13" s="6">
        <f>'[8]Cumulative Stats'!M116</f>
        <v>59.710743801652889</v>
      </c>
      <c r="N13">
        <f>'[8]Cumulative Stats'!N116</f>
        <v>22</v>
      </c>
      <c r="O13">
        <f t="shared" si="2"/>
        <v>0</v>
      </c>
      <c r="P13">
        <f t="shared" si="3"/>
        <v>1</v>
      </c>
      <c r="Q13" s="1"/>
      <c r="R13" s="9"/>
      <c r="S13" s="4"/>
      <c r="T13" s="4"/>
      <c r="U13" s="9"/>
      <c r="V13" s="4"/>
      <c r="W13" s="4"/>
      <c r="X13" s="4"/>
      <c r="Y13" s="10"/>
      <c r="Z13" s="4"/>
      <c r="AA13" s="4"/>
      <c r="AB13" s="4"/>
      <c r="AC13" s="9"/>
      <c r="AD13" s="26"/>
      <c r="AG13" s="28"/>
      <c r="AH13" s="20"/>
      <c r="AI13" s="18"/>
      <c r="AJ13" s="18"/>
      <c r="AK13" s="20"/>
      <c r="AL13" s="18"/>
      <c r="AS13" s="24"/>
    </row>
    <row r="14" spans="1:56">
      <c r="A14" t="str">
        <f>'[10]Cumulative Stats'!A116</f>
        <v>Snead</v>
      </c>
      <c r="B14" s="8" t="s">
        <v>130</v>
      </c>
      <c r="C14">
        <f>'[10]Cumulative Stats'!C116</f>
        <v>318</v>
      </c>
      <c r="D14">
        <f>'[10]Cumulative Stats'!D116</f>
        <v>168</v>
      </c>
      <c r="E14">
        <f>'[10]Cumulative Stats'!E116</f>
        <v>52.830188679245282</v>
      </c>
      <c r="F14">
        <f>'[10]Cumulative Stats'!F116</f>
        <v>2118</v>
      </c>
      <c r="G14">
        <f>'[10]Cumulative Stats'!G116</f>
        <v>16</v>
      </c>
      <c r="H14">
        <f>'[10]Cumulative Stats'!H116</f>
        <v>80</v>
      </c>
      <c r="I14">
        <f>'[10]Cumulative Stats'!I116</f>
        <v>26</v>
      </c>
      <c r="J14" s="6">
        <f>'[10]Cumulative Stats'!J116</f>
        <v>5.0314465408805038</v>
      </c>
      <c r="K14" s="6">
        <f>'[10]Cumulative Stats'!K116</f>
        <v>8.1761006289308167</v>
      </c>
      <c r="L14" s="6">
        <f>'[10]Cumulative Stats'!L116</f>
        <v>6.6603773584905657</v>
      </c>
      <c r="M14" s="6">
        <f>'[10]Cumulative Stats'!M116</f>
        <v>56.564465408805034</v>
      </c>
      <c r="N14">
        <f>'[10]Cumulative Stats'!N116</f>
        <v>26</v>
      </c>
      <c r="O14">
        <f t="shared" si="2"/>
        <v>1</v>
      </c>
      <c r="P14">
        <f t="shared" si="3"/>
        <v>1</v>
      </c>
      <c r="Q14" s="1"/>
      <c r="R14" s="9"/>
      <c r="S14" s="4"/>
      <c r="T14" s="4"/>
      <c r="U14" s="9"/>
      <c r="V14" s="4"/>
      <c r="W14" s="4"/>
      <c r="X14" s="4"/>
      <c r="Y14" s="10"/>
      <c r="Z14" s="4"/>
      <c r="AA14" s="4"/>
      <c r="AB14" s="4"/>
      <c r="AC14" s="9"/>
      <c r="AD14" s="26"/>
      <c r="AG14" s="28"/>
      <c r="AH14" s="20"/>
      <c r="AI14" s="18"/>
      <c r="AJ14" s="18"/>
      <c r="AK14" s="20"/>
      <c r="AL14" s="18"/>
      <c r="AS14" s="24"/>
      <c r="AW14" s="29"/>
      <c r="AX14" s="29"/>
      <c r="AY14" s="30"/>
      <c r="BA14" s="29"/>
      <c r="BB14" s="29"/>
      <c r="BC14" s="30"/>
    </row>
    <row r="15" spans="1:56">
      <c r="A15" t="str">
        <f>'[2]Cumulative Stats'!A116</f>
        <v>Concannon</v>
      </c>
      <c r="B15" s="8" t="s">
        <v>122</v>
      </c>
      <c r="C15">
        <f>'[2]Cumulative Stats'!C116</f>
        <v>379</v>
      </c>
      <c r="D15">
        <f>'[2]Cumulative Stats'!D116</f>
        <v>185</v>
      </c>
      <c r="E15">
        <f>'[2]Cumulative Stats'!E116</f>
        <v>48.812664907651715</v>
      </c>
      <c r="F15">
        <f>'[2]Cumulative Stats'!F116</f>
        <v>2452</v>
      </c>
      <c r="G15">
        <f>'[2]Cumulative Stats'!G116</f>
        <v>14</v>
      </c>
      <c r="H15">
        <f>'[2]Cumulative Stats'!H116</f>
        <v>82</v>
      </c>
      <c r="I15">
        <f>'[2]Cumulative Stats'!I116</f>
        <v>24</v>
      </c>
      <c r="J15" s="6">
        <f>'[2]Cumulative Stats'!J116</f>
        <v>3.6939313984168867</v>
      </c>
      <c r="K15" s="6">
        <f>'[2]Cumulative Stats'!K116</f>
        <v>6.3324538258575203</v>
      </c>
      <c r="L15" s="6">
        <f>'[2]Cumulative Stats'!L116</f>
        <v>6.4696569920844329</v>
      </c>
      <c r="M15" s="6">
        <f>'[2]Cumulative Stats'!M116</f>
        <v>55.64533861037819</v>
      </c>
      <c r="N15">
        <f>'[13]Cumulative Stats'!N116</f>
        <v>23</v>
      </c>
      <c r="O15">
        <f t="shared" si="2"/>
        <v>1</v>
      </c>
      <c r="P15">
        <f t="shared" si="3"/>
        <v>1</v>
      </c>
      <c r="Q15" s="1"/>
      <c r="R15" s="9"/>
      <c r="S15" s="4"/>
      <c r="T15" s="4"/>
      <c r="U15" s="9"/>
      <c r="V15" s="4"/>
      <c r="W15" s="4"/>
      <c r="X15" s="4"/>
      <c r="Y15" s="10"/>
      <c r="Z15" s="4"/>
      <c r="AA15" s="4"/>
      <c r="AB15" s="4"/>
      <c r="AC15" s="9"/>
      <c r="AD15" s="26"/>
      <c r="AG15" s="28"/>
      <c r="AH15" s="20"/>
      <c r="AI15" s="18"/>
      <c r="AJ15" s="18"/>
      <c r="AK15" s="20"/>
      <c r="AL15" s="18"/>
      <c r="AS15" s="24"/>
      <c r="AV15" s="16"/>
      <c r="AW15" s="32"/>
      <c r="AX15" s="33"/>
      <c r="AY15" s="35"/>
      <c r="AZ15" s="16"/>
      <c r="BA15" s="32"/>
      <c r="BB15" s="33"/>
      <c r="BC15" s="34"/>
    </row>
    <row r="16" spans="1:56">
      <c r="A16" t="str">
        <f>'[7]Cumulative Stats'!A116</f>
        <v>Cuozzo</v>
      </c>
      <c r="B16" s="8" t="s">
        <v>127</v>
      </c>
      <c r="C16">
        <f>'[7]Cumulative Stats'!C116</f>
        <v>247</v>
      </c>
      <c r="D16">
        <f>'[7]Cumulative Stats'!D116</f>
        <v>121</v>
      </c>
      <c r="E16">
        <f>'[7]Cumulative Stats'!E116</f>
        <v>48.987854251012145</v>
      </c>
      <c r="F16">
        <f>'[7]Cumulative Stats'!F116</f>
        <v>1805</v>
      </c>
      <c r="G16">
        <f>'[7]Cumulative Stats'!G116</f>
        <v>9</v>
      </c>
      <c r="H16">
        <f>'[7]Cumulative Stats'!H116</f>
        <v>43</v>
      </c>
      <c r="I16">
        <f>'[7]Cumulative Stats'!I116</f>
        <v>19</v>
      </c>
      <c r="J16" s="6">
        <f>'[7]Cumulative Stats'!J116</f>
        <v>3.6437246963562751</v>
      </c>
      <c r="K16" s="6">
        <f>'[7]Cumulative Stats'!K116</f>
        <v>7.6923076923076925</v>
      </c>
      <c r="L16" s="6">
        <f>'[7]Cumulative Stats'!L116</f>
        <v>7.3076923076923075</v>
      </c>
      <c r="M16" s="6">
        <f>'[7]Cumulative Stats'!M116</f>
        <v>53.449730094466929</v>
      </c>
      <c r="N16">
        <f>'[1]Cumulative Stats'!N116</f>
        <v>33</v>
      </c>
      <c r="O16">
        <f t="shared" si="2"/>
        <v>0</v>
      </c>
      <c r="P16">
        <f t="shared" si="3"/>
        <v>1</v>
      </c>
      <c r="Q16" s="1"/>
      <c r="R16" s="9"/>
      <c r="S16" s="4"/>
      <c r="T16" s="4"/>
      <c r="V16" s="4"/>
      <c r="W16" s="4"/>
      <c r="X16" s="4"/>
      <c r="Y16" s="10"/>
      <c r="Z16" s="4"/>
      <c r="AA16" s="4"/>
      <c r="AB16" s="4"/>
      <c r="AC16" s="9"/>
      <c r="AD16" s="26"/>
      <c r="AG16" s="28"/>
      <c r="AH16" s="20"/>
      <c r="AI16" s="18"/>
      <c r="AJ16" s="18"/>
      <c r="AK16" s="20"/>
      <c r="AL16" s="18"/>
      <c r="AS16" s="24"/>
      <c r="AV16" s="16"/>
      <c r="AW16" s="32"/>
      <c r="AX16" s="33"/>
      <c r="AY16" s="35"/>
      <c r="AZ16" s="16"/>
      <c r="BA16" s="32"/>
      <c r="BB16" s="33"/>
      <c r="BC16" s="34"/>
    </row>
    <row r="17" spans="1:55" ht="15" thickBot="1">
      <c r="A17" s="68" t="str">
        <f>'[5]Cumulative Stats'!A116</f>
        <v>Starr</v>
      </c>
      <c r="B17" s="69" t="s">
        <v>125</v>
      </c>
      <c r="C17" s="68">
        <f>'[5]Cumulative Stats'!C116</f>
        <v>257</v>
      </c>
      <c r="D17" s="68">
        <f>'[5]Cumulative Stats'!D116</f>
        <v>144</v>
      </c>
      <c r="E17" s="68">
        <f>'[5]Cumulative Stats'!E116</f>
        <v>56.031128404669261</v>
      </c>
      <c r="F17" s="68">
        <f>'[5]Cumulative Stats'!F116</f>
        <v>1875</v>
      </c>
      <c r="G17" s="68">
        <f>'[5]Cumulative Stats'!G116</f>
        <v>5</v>
      </c>
      <c r="H17" s="68">
        <f>'[5]Cumulative Stats'!H116</f>
        <v>38</v>
      </c>
      <c r="I17" s="68">
        <f>'[5]Cumulative Stats'!I116</f>
        <v>21</v>
      </c>
      <c r="J17" s="70">
        <f>'[5]Cumulative Stats'!J116</f>
        <v>1.9455252918287937</v>
      </c>
      <c r="K17" s="70">
        <f>'[5]Cumulative Stats'!K116</f>
        <v>8.1712062256809332</v>
      </c>
      <c r="L17" s="70">
        <f>'[5]Cumulative Stats'!L116</f>
        <v>7.2957198443579765</v>
      </c>
      <c r="M17" s="70">
        <f>'[5]Cumulative Stats'!M116</f>
        <v>51.613164721141374</v>
      </c>
      <c r="N17" s="68">
        <f>'[5]Cumulative Stats'!N116</f>
        <v>26</v>
      </c>
      <c r="O17">
        <f t="shared" si="2"/>
        <v>1</v>
      </c>
      <c r="P17">
        <f t="shared" si="3"/>
        <v>1</v>
      </c>
      <c r="R17" s="9"/>
      <c r="S17" s="4"/>
      <c r="T17" s="4"/>
      <c r="U17" s="9"/>
      <c r="V17" s="4"/>
      <c r="W17" s="4"/>
      <c r="X17" s="4"/>
      <c r="Y17" s="10"/>
      <c r="Z17" s="4"/>
      <c r="AA17" s="4"/>
      <c r="AB17" s="4"/>
      <c r="AC17" s="9"/>
      <c r="AD17" s="26"/>
      <c r="AG17" s="28"/>
      <c r="AH17" s="20"/>
      <c r="AI17" s="18"/>
      <c r="AJ17" s="18"/>
      <c r="AK17" s="20"/>
      <c r="AL17" s="18"/>
      <c r="AS17" s="24"/>
      <c r="AV17" s="16"/>
      <c r="AW17" s="32"/>
      <c r="AX17" s="33"/>
      <c r="AY17" s="35"/>
      <c r="AZ17" s="16"/>
      <c r="BA17" s="32"/>
      <c r="BB17" s="33"/>
      <c r="BC17" s="34"/>
    </row>
    <row r="18" spans="1:55">
      <c r="A18" t="str">
        <f>'[5]Cumulative Stats'!A117</f>
        <v>Horn</v>
      </c>
      <c r="B18" s="8" t="s">
        <v>125</v>
      </c>
      <c r="C18">
        <f>'[5]Cumulative Stats'!C117</f>
        <v>88</v>
      </c>
      <c r="D18">
        <f>'[5]Cumulative Stats'!D117</f>
        <v>32</v>
      </c>
      <c r="E18">
        <f>'[5]Cumulative Stats'!E117</f>
        <v>36.363636363636367</v>
      </c>
      <c r="F18">
        <f>'[5]Cumulative Stats'!F117</f>
        <v>513</v>
      </c>
      <c r="G18">
        <f>'[5]Cumulative Stats'!G117</f>
        <v>2</v>
      </c>
      <c r="H18">
        <f>'[5]Cumulative Stats'!H117</f>
        <v>47</v>
      </c>
      <c r="I18">
        <f>'[5]Cumulative Stats'!I117</f>
        <v>16</v>
      </c>
      <c r="J18" s="6">
        <f>'[5]Cumulative Stats'!J117</f>
        <v>2.2727272727272729</v>
      </c>
      <c r="K18" s="6">
        <f>'[5]Cumulative Stats'!K117</f>
        <v>18.181818181818183</v>
      </c>
      <c r="L18" s="6">
        <f>'[5]Cumulative Stats'!L117</f>
        <v>5.8295454545454541</v>
      </c>
      <c r="M18" s="6">
        <f>'[5]Cumulative Stats'!M117</f>
        <v>24.668560606060609</v>
      </c>
      <c r="N18">
        <f>'[5]Cumulative Stats'!N117</f>
        <v>8</v>
      </c>
      <c r="O18">
        <f t="shared" si="2"/>
        <v>0</v>
      </c>
      <c r="P18">
        <f t="shared" si="3"/>
        <v>1</v>
      </c>
      <c r="Q18" s="1" t="s">
        <v>103</v>
      </c>
      <c r="R18" s="9"/>
      <c r="S18" s="4"/>
      <c r="T18" s="4"/>
      <c r="V18" s="4"/>
      <c r="X18" s="4"/>
      <c r="Y18" s="10"/>
      <c r="Z18" s="4"/>
      <c r="AA18" s="4"/>
      <c r="AB18" s="4"/>
      <c r="AC18" s="9"/>
      <c r="AD18" s="26"/>
      <c r="AG18" s="28"/>
      <c r="AH18" s="20"/>
      <c r="AI18" s="18"/>
      <c r="AJ18" s="18"/>
      <c r="AK18" s="20"/>
      <c r="AL18" s="18"/>
      <c r="AS18" s="24"/>
      <c r="AV18" s="16"/>
      <c r="AW18" s="32"/>
      <c r="AX18" s="33"/>
      <c r="AY18" s="35"/>
      <c r="AZ18" s="16"/>
      <c r="BA18" s="32"/>
      <c r="BB18" s="33"/>
      <c r="BC18" s="34"/>
    </row>
    <row r="19" spans="1:55">
      <c r="A19" t="str">
        <f>'[7]Cumulative Stats'!A117</f>
        <v>Lee</v>
      </c>
      <c r="B19" s="8" t="s">
        <v>127</v>
      </c>
      <c r="C19">
        <f>'[7]Cumulative Stats'!C117</f>
        <v>84</v>
      </c>
      <c r="D19">
        <f>'[7]Cumulative Stats'!D117</f>
        <v>36</v>
      </c>
      <c r="E19">
        <f>'[7]Cumulative Stats'!E117</f>
        <v>42.857142857142854</v>
      </c>
      <c r="F19">
        <f>'[7]Cumulative Stats'!F117</f>
        <v>509</v>
      </c>
      <c r="G19">
        <f>'[7]Cumulative Stats'!G117</f>
        <v>2</v>
      </c>
      <c r="H19">
        <f>'[7]Cumulative Stats'!H117</f>
        <v>55</v>
      </c>
      <c r="I19">
        <f>'[7]Cumulative Stats'!I117</f>
        <v>5</v>
      </c>
      <c r="J19" s="6">
        <f>'[7]Cumulative Stats'!J117</f>
        <v>2.3809523809523809</v>
      </c>
      <c r="K19" s="6">
        <f>'[7]Cumulative Stats'!K117</f>
        <v>5.9523809523809517</v>
      </c>
      <c r="L19" s="6">
        <f>'[7]Cumulative Stats'!L117</f>
        <v>6.0595238095238093</v>
      </c>
      <c r="M19" s="6">
        <f>'[7]Cumulative Stats'!M117</f>
        <v>46.18055555555555</v>
      </c>
      <c r="N19" s="56">
        <f>'[7]Cumulative Stats'!N117</f>
        <v>3</v>
      </c>
      <c r="O19">
        <f t="shared" si="2"/>
        <v>0</v>
      </c>
      <c r="P19">
        <f t="shared" si="3"/>
        <v>1</v>
      </c>
      <c r="R19" s="9"/>
      <c r="S19" s="4"/>
      <c r="T19" s="4"/>
      <c r="U19" s="9"/>
      <c r="V19" s="4"/>
      <c r="W19" s="4"/>
      <c r="X19" s="4"/>
      <c r="Y19" s="10"/>
      <c r="Z19" s="4"/>
      <c r="AA19" s="4"/>
      <c r="AB19" s="4"/>
      <c r="AC19" s="9"/>
      <c r="AD19" s="26"/>
      <c r="AG19" s="28"/>
      <c r="AH19" s="20"/>
      <c r="AI19" s="18"/>
      <c r="AJ19" s="18"/>
      <c r="AK19" s="20"/>
      <c r="AL19" s="18"/>
      <c r="AS19" s="24"/>
      <c r="AV19" s="16"/>
      <c r="AW19" s="32"/>
      <c r="AX19" s="33"/>
      <c r="AY19" s="35"/>
      <c r="AZ19" s="16"/>
      <c r="BA19" s="32"/>
      <c r="BB19" s="33"/>
      <c r="BC19" s="34"/>
    </row>
    <row r="20" spans="1:55">
      <c r="A20" t="str">
        <f>'[3]Cumulative Stats'!A117</f>
        <v>Staubach</v>
      </c>
      <c r="B20" s="8" t="s">
        <v>123</v>
      </c>
      <c r="C20">
        <f>'[3]Cumulative Stats'!C117</f>
        <v>80</v>
      </c>
      <c r="D20">
        <f>'[3]Cumulative Stats'!D117</f>
        <v>42</v>
      </c>
      <c r="E20">
        <f>'[3]Cumulative Stats'!E117</f>
        <v>52.5</v>
      </c>
      <c r="F20">
        <f>'[3]Cumulative Stats'!F117</f>
        <v>555</v>
      </c>
      <c r="G20">
        <f>'[3]Cumulative Stats'!G117</f>
        <v>2</v>
      </c>
      <c r="H20">
        <f>'[3]Cumulative Stats'!H117</f>
        <v>36</v>
      </c>
      <c r="I20">
        <f>'[3]Cumulative Stats'!I117</f>
        <v>6</v>
      </c>
      <c r="J20" s="6">
        <f>'[3]Cumulative Stats'!J117</f>
        <v>2.5</v>
      </c>
      <c r="K20" s="6">
        <f>'[3]Cumulative Stats'!K117</f>
        <v>7.5</v>
      </c>
      <c r="L20" s="6">
        <f>'[3]Cumulative Stats'!L117</f>
        <v>6.9375</v>
      </c>
      <c r="M20" s="6">
        <f>'[3]Cumulative Stats'!M117</f>
        <v>51.822916666666664</v>
      </c>
      <c r="N20">
        <f>'[10]Cumulative Stats'!N117</f>
        <v>4</v>
      </c>
      <c r="O20">
        <f t="shared" si="2"/>
        <v>0</v>
      </c>
      <c r="P20">
        <f t="shared" si="3"/>
        <v>1</v>
      </c>
      <c r="R20" s="9"/>
      <c r="S20" s="4"/>
      <c r="T20" s="4"/>
      <c r="U20" s="9"/>
      <c r="V20" s="4"/>
      <c r="W20" s="4"/>
      <c r="X20" s="4"/>
      <c r="Y20" s="10"/>
      <c r="Z20" s="4"/>
      <c r="AA20" s="4"/>
      <c r="AB20" s="4"/>
      <c r="AC20" s="9"/>
      <c r="AD20" s="26"/>
      <c r="AG20" s="28"/>
      <c r="AH20" s="20"/>
      <c r="AI20" s="18"/>
      <c r="AJ20" s="18"/>
      <c r="AK20" s="20"/>
      <c r="AL20" s="18"/>
      <c r="AS20" s="24"/>
      <c r="AV20" s="16"/>
      <c r="AW20" s="32"/>
      <c r="AX20" s="33"/>
      <c r="AY20" s="35"/>
      <c r="AZ20" s="16"/>
      <c r="BA20" s="32"/>
      <c r="BB20" s="33"/>
      <c r="BC20" s="34"/>
    </row>
    <row r="21" spans="1:55">
      <c r="A21" t="str">
        <f>'[1]Cumulative Stats'!A117</f>
        <v>Johnson</v>
      </c>
      <c r="B21" s="8" t="s">
        <v>121</v>
      </c>
      <c r="C21">
        <f>'[1]Cumulative Stats'!C117</f>
        <v>73</v>
      </c>
      <c r="D21">
        <f>'[1]Cumulative Stats'!D117</f>
        <v>37</v>
      </c>
      <c r="E21">
        <f>'[1]Cumulative Stats'!E117</f>
        <v>50.684931506849317</v>
      </c>
      <c r="F21">
        <f>'[1]Cumulative Stats'!F117</f>
        <v>393</v>
      </c>
      <c r="G21">
        <f>'[1]Cumulative Stats'!G117</f>
        <v>0</v>
      </c>
      <c r="H21">
        <f>'[1]Cumulative Stats'!H117</f>
        <v>29</v>
      </c>
      <c r="I21">
        <f>'[1]Cumulative Stats'!I117</f>
        <v>11</v>
      </c>
      <c r="J21" s="6">
        <f>'[1]Cumulative Stats'!J117</f>
        <v>0</v>
      </c>
      <c r="K21" s="6">
        <f>'[1]Cumulative Stats'!K117</f>
        <v>15.068493150684931</v>
      </c>
      <c r="L21" s="6">
        <f>'[1]Cumulative Stats'!L117</f>
        <v>5.3835616438356162</v>
      </c>
      <c r="M21" s="6">
        <f>'[1]Cumulative Stats'!M117</f>
        <v>27.168949771689498</v>
      </c>
      <c r="N21">
        <f>'[1]Cumulative Stats'!N117</f>
        <v>17</v>
      </c>
      <c r="O21">
        <f t="shared" si="2"/>
        <v>0</v>
      </c>
      <c r="P21">
        <f t="shared" si="3"/>
        <v>1</v>
      </c>
      <c r="Q21" s="1"/>
      <c r="R21" s="9"/>
      <c r="S21" s="4"/>
      <c r="T21" s="4"/>
      <c r="U21" s="9"/>
      <c r="V21" s="4"/>
      <c r="W21" s="4"/>
      <c r="X21" s="4"/>
      <c r="Y21" s="10"/>
      <c r="Z21" s="4"/>
      <c r="AA21" s="4"/>
      <c r="AB21" s="4"/>
      <c r="AC21" s="9"/>
      <c r="AD21" s="26"/>
      <c r="AG21" s="28"/>
      <c r="AH21" s="20"/>
      <c r="AI21" s="18"/>
      <c r="AJ21" s="18"/>
      <c r="AK21" s="20"/>
      <c r="AL21" s="18"/>
      <c r="AS21" s="24"/>
      <c r="AV21" s="16"/>
      <c r="AW21" s="32"/>
      <c r="AX21" s="33"/>
      <c r="AY21" s="35"/>
      <c r="AZ21" s="16"/>
      <c r="BA21" s="32"/>
      <c r="BB21" s="33"/>
      <c r="BC21" s="34"/>
    </row>
    <row r="22" spans="1:55">
      <c r="A22" t="str">
        <f>'[10]Cumulative Stats'!A117</f>
        <v>Arrington</v>
      </c>
      <c r="B22" s="8" t="s">
        <v>130</v>
      </c>
      <c r="C22">
        <f>'[10]Cumulative Stats'!C117</f>
        <v>70</v>
      </c>
      <c r="D22">
        <f>'[10]Cumulative Stats'!D117</f>
        <v>28</v>
      </c>
      <c r="E22">
        <f>'[10]Cumulative Stats'!E117</f>
        <v>40</v>
      </c>
      <c r="F22">
        <f>'[10]Cumulative Stats'!F117</f>
        <v>259</v>
      </c>
      <c r="G22">
        <f>'[10]Cumulative Stats'!G117</f>
        <v>1</v>
      </c>
      <c r="H22">
        <f>'[10]Cumulative Stats'!H117</f>
        <v>25</v>
      </c>
      <c r="I22">
        <f>'[10]Cumulative Stats'!I117</f>
        <v>3</v>
      </c>
      <c r="J22" s="6">
        <f>'[10]Cumulative Stats'!J117</f>
        <v>1.4285714285714286</v>
      </c>
      <c r="K22" s="6">
        <f>'[10]Cumulative Stats'!K117</f>
        <v>4.2857142857142856</v>
      </c>
      <c r="L22" s="6">
        <f>'[10]Cumulative Stats'!L117</f>
        <v>3.7</v>
      </c>
      <c r="M22">
        <f>'[10]Cumulative Stats'!M117</f>
        <v>37.738095238095234</v>
      </c>
      <c r="N22">
        <f>'[7]Cumulative Stats'!N116</f>
        <v>30</v>
      </c>
      <c r="O22">
        <f t="shared" si="2"/>
        <v>0</v>
      </c>
      <c r="P22">
        <f t="shared" si="3"/>
        <v>1</v>
      </c>
      <c r="Q22" s="1"/>
      <c r="R22" s="9"/>
      <c r="S22" s="4"/>
      <c r="T22" s="4"/>
      <c r="U22" s="9"/>
      <c r="V22" s="4"/>
      <c r="W22" s="4"/>
      <c r="X22" s="4"/>
      <c r="Y22" s="10"/>
      <c r="Z22" s="4"/>
      <c r="AA22" s="4"/>
      <c r="AB22" s="4"/>
      <c r="AC22" s="9"/>
      <c r="AD22" s="26"/>
      <c r="AG22" s="28"/>
      <c r="AH22" s="20"/>
      <c r="AI22" s="18"/>
      <c r="AJ22" s="18"/>
      <c r="AK22" s="20"/>
      <c r="AL22" s="18"/>
      <c r="AS22" s="24"/>
      <c r="AV22" s="16"/>
      <c r="AW22" s="32"/>
      <c r="AX22" s="33"/>
      <c r="AY22" s="35"/>
      <c r="AZ22" s="16"/>
      <c r="BA22" s="32"/>
      <c r="BB22" s="33"/>
      <c r="BC22" s="34"/>
    </row>
    <row r="23" spans="1:55">
      <c r="A23" t="str">
        <f>'[2]Cumulative Stats'!A117</f>
        <v>Douglass</v>
      </c>
      <c r="B23" s="8" t="s">
        <v>122</v>
      </c>
      <c r="C23">
        <f>'[2]Cumulative Stats'!C117</f>
        <v>24</v>
      </c>
      <c r="D23">
        <f>'[2]Cumulative Stats'!D117</f>
        <v>8</v>
      </c>
      <c r="E23">
        <f>'[2]Cumulative Stats'!E117</f>
        <v>33.333333333333329</v>
      </c>
      <c r="F23">
        <f>'[2]Cumulative Stats'!F117</f>
        <v>309</v>
      </c>
      <c r="G23">
        <f>'[2]Cumulative Stats'!G117</f>
        <v>2</v>
      </c>
      <c r="H23">
        <f>'[2]Cumulative Stats'!H117</f>
        <v>96</v>
      </c>
      <c r="I23">
        <f>'[2]Cumulative Stats'!I117</f>
        <v>1</v>
      </c>
      <c r="J23" s="6">
        <f>'[2]Cumulative Stats'!J117</f>
        <v>8.3333333333333321</v>
      </c>
      <c r="K23" s="6">
        <f>'[2]Cumulative Stats'!K117</f>
        <v>4.1666666666666661</v>
      </c>
      <c r="L23" s="6">
        <f>'[2]Cumulative Stats'!L117</f>
        <v>12.875</v>
      </c>
      <c r="M23" s="6">
        <f>'[2]Cumulative Stats'!M117</f>
        <v>92.3611111111111</v>
      </c>
      <c r="N23">
        <f>'[3]Cumulative Stats'!N120</f>
        <v>0</v>
      </c>
      <c r="O23">
        <f t="shared" si="2"/>
        <v>0</v>
      </c>
      <c r="P23">
        <f t="shared" si="3"/>
        <v>1</v>
      </c>
      <c r="Q23" s="1"/>
      <c r="R23" s="9"/>
      <c r="S23" s="4"/>
      <c r="T23" s="4"/>
      <c r="U23" s="9"/>
      <c r="V23" s="4"/>
      <c r="W23" s="4"/>
      <c r="X23" s="4"/>
      <c r="Y23" s="10"/>
      <c r="Z23" s="4"/>
      <c r="AA23" s="4"/>
      <c r="AB23" s="4"/>
      <c r="AC23" s="9"/>
      <c r="AD23" s="26"/>
      <c r="AG23" s="28"/>
      <c r="AH23" s="20"/>
      <c r="AI23" s="18"/>
      <c r="AJ23" s="18"/>
      <c r="AK23" s="20"/>
      <c r="AL23" s="18"/>
      <c r="AS23" s="24"/>
      <c r="AV23" s="16"/>
      <c r="AW23" s="32"/>
      <c r="AX23" s="33"/>
      <c r="AY23" s="35"/>
      <c r="AZ23" s="16"/>
      <c r="BA23" s="32"/>
      <c r="BB23" s="33"/>
      <c r="BC23" s="34"/>
    </row>
    <row r="24" spans="1:55">
      <c r="A24" t="str">
        <f>'[12]Cumulative Stats'!A117</f>
        <v>Beathard</v>
      </c>
      <c r="B24" s="8" t="s">
        <v>131</v>
      </c>
      <c r="C24">
        <f>'[12]Cumulative Stats'!C117</f>
        <v>22</v>
      </c>
      <c r="D24">
        <f>'[12]Cumulative Stats'!D117</f>
        <v>4</v>
      </c>
      <c r="E24">
        <f>'[12]Cumulative Stats'!E117</f>
        <v>18.181818181818183</v>
      </c>
      <c r="F24">
        <f>'[12]Cumulative Stats'!F117</f>
        <v>44</v>
      </c>
      <c r="G24">
        <f>'[12]Cumulative Stats'!G117</f>
        <v>0</v>
      </c>
      <c r="H24">
        <f>'[12]Cumulative Stats'!H117</f>
        <v>16</v>
      </c>
      <c r="I24">
        <f>'[12]Cumulative Stats'!I117</f>
        <v>2</v>
      </c>
      <c r="J24">
        <f>'[12]Cumulative Stats'!J117</f>
        <v>0</v>
      </c>
      <c r="K24" s="6">
        <f>'[12]Cumulative Stats'!K117</f>
        <v>9.0909090909090917</v>
      </c>
      <c r="L24" s="6">
        <f>'[12]Cumulative Stats'!L117</f>
        <v>2</v>
      </c>
      <c r="M24" s="6">
        <f>'[12]Cumulative Stats'!M117</f>
        <v>1.7045454545454513</v>
      </c>
      <c r="N24">
        <f>'[12]Cumulative Stats'!N117</f>
        <v>0</v>
      </c>
      <c r="O24">
        <f t="shared" si="2"/>
        <v>0</v>
      </c>
      <c r="P24">
        <f t="shared" si="3"/>
        <v>1</v>
      </c>
      <c r="Q24" s="1"/>
      <c r="R24" s="9"/>
      <c r="S24" s="4"/>
      <c r="T24" s="4"/>
      <c r="U24" s="9"/>
      <c r="V24" s="4"/>
      <c r="W24" s="4"/>
      <c r="X24" s="4"/>
      <c r="Y24" s="10"/>
      <c r="Z24" s="4"/>
      <c r="AA24" s="4"/>
      <c r="AB24" s="4"/>
      <c r="AC24" s="9"/>
      <c r="AD24" s="26"/>
      <c r="AG24" s="28"/>
      <c r="AH24" s="20"/>
      <c r="AI24" s="18"/>
      <c r="AJ24" s="18"/>
      <c r="AK24" s="20"/>
      <c r="AL24" s="18"/>
      <c r="AS24" s="24"/>
      <c r="AV24" s="16"/>
      <c r="AW24" s="32"/>
      <c r="AX24" s="33"/>
      <c r="AY24" s="35"/>
      <c r="AZ24" s="16"/>
      <c r="BA24" s="32"/>
      <c r="BB24" s="33"/>
      <c r="BC24" s="34"/>
    </row>
    <row r="25" spans="1:55">
      <c r="A25" t="str">
        <f>'[13]Cumulative Stats'!A117</f>
        <v>Ryan</v>
      </c>
      <c r="B25" s="8" t="s">
        <v>133</v>
      </c>
      <c r="C25">
        <f>'[13]Cumulative Stats'!C117</f>
        <v>11</v>
      </c>
      <c r="D25">
        <f>'[13]Cumulative Stats'!D117</f>
        <v>3</v>
      </c>
      <c r="E25">
        <f>'[13]Cumulative Stats'!E117</f>
        <v>27.27272727272727</v>
      </c>
      <c r="F25">
        <f>'[13]Cumulative Stats'!F117</f>
        <v>16</v>
      </c>
      <c r="G25">
        <f>'[13]Cumulative Stats'!G117</f>
        <v>0</v>
      </c>
      <c r="H25">
        <f>'[13]Cumulative Stats'!H117</f>
        <v>9</v>
      </c>
      <c r="I25">
        <f>'[13]Cumulative Stats'!I117</f>
        <v>0</v>
      </c>
      <c r="J25">
        <f>'[13]Cumulative Stats'!J117</f>
        <v>0</v>
      </c>
      <c r="K25" s="6">
        <f>'[13]Cumulative Stats'!K117</f>
        <v>0</v>
      </c>
      <c r="L25" s="6">
        <f>'[13]Cumulative Stats'!L117</f>
        <v>1.4545454545454546</v>
      </c>
      <c r="M25" s="6">
        <f>'[13]Cumulative Stats'!M117</f>
        <v>39.583333333333336</v>
      </c>
      <c r="N25">
        <f>'[13]Cumulative Stats'!N117</f>
        <v>3</v>
      </c>
      <c r="O25">
        <f t="shared" si="2"/>
        <v>0</v>
      </c>
      <c r="P25">
        <f t="shared" si="3"/>
        <v>0</v>
      </c>
      <c r="Q25" s="1"/>
      <c r="R25" s="9"/>
      <c r="S25" s="4"/>
      <c r="T25" s="4"/>
      <c r="U25" s="9"/>
      <c r="V25" s="4"/>
      <c r="W25" s="4"/>
      <c r="X25" s="4"/>
      <c r="Y25" s="10"/>
      <c r="Z25" s="4"/>
      <c r="AA25" s="4"/>
      <c r="AB25" s="4"/>
      <c r="AC25" s="9"/>
      <c r="AD25" s="26"/>
      <c r="AG25" s="28"/>
      <c r="AH25" s="20"/>
      <c r="AI25" s="18"/>
      <c r="AJ25" s="18"/>
      <c r="AK25" s="20"/>
      <c r="AL25" s="18"/>
      <c r="AS25" s="24"/>
    </row>
    <row r="26" spans="1:55">
      <c r="A26" t="str">
        <f>'[6]Cumulative Stats'!A117</f>
        <v>Sweetan</v>
      </c>
      <c r="B26" s="8" t="s">
        <v>126</v>
      </c>
      <c r="C26">
        <f>'[6]Cumulative Stats'!C117</f>
        <v>11</v>
      </c>
      <c r="D26">
        <f>'[6]Cumulative Stats'!D117</f>
        <v>4</v>
      </c>
      <c r="E26">
        <f>'[6]Cumulative Stats'!E117</f>
        <v>36.363636363636367</v>
      </c>
      <c r="F26">
        <f>'[6]Cumulative Stats'!F117</f>
        <v>43</v>
      </c>
      <c r="G26">
        <f>'[6]Cumulative Stats'!G117</f>
        <v>0</v>
      </c>
      <c r="H26">
        <f>'[6]Cumulative Stats'!H117</f>
        <v>14</v>
      </c>
      <c r="I26">
        <f>'[6]Cumulative Stats'!I117</f>
        <v>0</v>
      </c>
      <c r="J26" s="6">
        <f>'[6]Cumulative Stats'!J117</f>
        <v>0</v>
      </c>
      <c r="K26" s="6">
        <f>'[6]Cumulative Stats'!K117</f>
        <v>0</v>
      </c>
      <c r="L26" s="6">
        <f>'[6]Cumulative Stats'!L117</f>
        <v>3.9090909090909092</v>
      </c>
      <c r="M26" s="6">
        <f>'[6]Cumulative Stats'!M117</f>
        <v>48.674242424242429</v>
      </c>
      <c r="N26">
        <f>'[6]Cumulative Stats'!N117</f>
        <v>1</v>
      </c>
      <c r="O26">
        <f t="shared" si="2"/>
        <v>0</v>
      </c>
      <c r="P26">
        <f t="shared" si="3"/>
        <v>0</v>
      </c>
      <c r="Q26" s="1"/>
      <c r="R26" s="9"/>
      <c r="S26" s="4"/>
      <c r="T26" s="4"/>
      <c r="U26" s="9"/>
      <c r="V26" s="4"/>
      <c r="W26" s="4"/>
      <c r="X26" s="4"/>
      <c r="Y26" s="10"/>
      <c r="Z26" s="4"/>
      <c r="AA26" s="4"/>
      <c r="AB26" s="4"/>
      <c r="AC26" s="9"/>
      <c r="AD26" s="26"/>
      <c r="AG26" s="28"/>
      <c r="AH26" s="20"/>
      <c r="AI26" s="18"/>
      <c r="AJ26" s="18"/>
      <c r="AK26" s="20"/>
      <c r="AL26" s="18"/>
      <c r="AS26" s="24"/>
      <c r="AW26" s="29"/>
      <c r="AX26" s="29"/>
      <c r="AY26" s="30"/>
      <c r="BA26" s="29"/>
      <c r="BB26" s="29"/>
      <c r="BC26" s="30"/>
    </row>
    <row r="27" spans="1:55" ht="15" thickBot="1">
      <c r="A27" s="68" t="str">
        <f>'[9]Cumulative Stats'!A117</f>
        <v>Shiner</v>
      </c>
      <c r="B27" s="69" t="s">
        <v>129</v>
      </c>
      <c r="C27" s="68">
        <f>'[9]Cumulative Stats'!C117</f>
        <v>10</v>
      </c>
      <c r="D27" s="68">
        <f>'[9]Cumulative Stats'!D117</f>
        <v>8</v>
      </c>
      <c r="E27" s="68">
        <f>'[9]Cumulative Stats'!E117</f>
        <v>80</v>
      </c>
      <c r="F27" s="68">
        <f>'[9]Cumulative Stats'!F117</f>
        <v>90</v>
      </c>
      <c r="G27" s="68">
        <f>'[9]Cumulative Stats'!G117</f>
        <v>0</v>
      </c>
      <c r="H27" s="68">
        <f>'[9]Cumulative Stats'!H117</f>
        <v>19</v>
      </c>
      <c r="I27" s="68">
        <f>'[9]Cumulative Stats'!I117</f>
        <v>0</v>
      </c>
      <c r="J27" s="70">
        <f>'[9]Cumulative Stats'!J117</f>
        <v>0</v>
      </c>
      <c r="K27" s="70">
        <f>'[9]Cumulative Stats'!K117</f>
        <v>0</v>
      </c>
      <c r="L27" s="70">
        <f>'[9]Cumulative Stats'!L117</f>
        <v>9</v>
      </c>
      <c r="M27" s="70">
        <f>'[9]Cumulative Stats'!M117</f>
        <v>104.16666666666667</v>
      </c>
      <c r="N27" s="68">
        <f>'[2]Cumulative Stats'!N121</f>
        <v>0</v>
      </c>
      <c r="O27">
        <f t="shared" si="2"/>
        <v>0</v>
      </c>
      <c r="P27">
        <f t="shared" si="3"/>
        <v>0</v>
      </c>
      <c r="R27" s="9"/>
      <c r="S27" s="4"/>
      <c r="T27" s="4"/>
      <c r="U27" s="9"/>
      <c r="V27" s="4"/>
      <c r="W27" s="4"/>
      <c r="X27" s="4"/>
      <c r="Y27" s="10"/>
      <c r="Z27" s="4"/>
      <c r="AA27" s="4"/>
      <c r="AB27" s="4"/>
      <c r="AC27" s="9"/>
      <c r="AD27" s="26"/>
      <c r="AG27" s="28"/>
      <c r="AH27" s="20"/>
      <c r="AI27" s="18"/>
      <c r="AJ27" s="18"/>
      <c r="AK27" s="20"/>
      <c r="AL27" s="18"/>
      <c r="AS27" s="24"/>
      <c r="AV27" s="16"/>
      <c r="AW27" s="32"/>
      <c r="AX27" s="33"/>
      <c r="AY27" s="34"/>
      <c r="AZ27" s="16"/>
      <c r="BA27" s="32"/>
      <c r="BB27" s="33"/>
      <c r="BC27" s="34"/>
    </row>
    <row r="28" spans="1:55">
      <c r="A28" t="str">
        <f>'[5]Cumulative Stats'!A118</f>
        <v>Patrick</v>
      </c>
      <c r="B28" s="8" t="s">
        <v>125</v>
      </c>
      <c r="C28">
        <f>'[5]Cumulative Stats'!C118</f>
        <v>9</v>
      </c>
      <c r="D28">
        <f>'[5]Cumulative Stats'!D118</f>
        <v>1</v>
      </c>
      <c r="E28">
        <f>'[5]Cumulative Stats'!E118</f>
        <v>11.111111111111111</v>
      </c>
      <c r="F28">
        <f>'[5]Cumulative Stats'!F118</f>
        <v>25</v>
      </c>
      <c r="G28">
        <f>'[5]Cumulative Stats'!G118</f>
        <v>0</v>
      </c>
      <c r="H28">
        <f>'[5]Cumulative Stats'!H118</f>
        <v>25</v>
      </c>
      <c r="I28">
        <f>'[5]Cumulative Stats'!I118</f>
        <v>1</v>
      </c>
      <c r="J28" s="6">
        <f>'[5]Cumulative Stats'!J118</f>
        <v>0</v>
      </c>
      <c r="K28" s="6">
        <f>'[5]Cumulative Stats'!K118</f>
        <v>11.111111111111111</v>
      </c>
      <c r="L28" s="6">
        <f>'[5]Cumulative Stats'!L118</f>
        <v>2.7777777777777777</v>
      </c>
      <c r="M28" s="6">
        <f>'[5]Cumulative Stats'!M118</f>
        <v>0</v>
      </c>
      <c r="N28">
        <f>'[6]Cumulative Stats'!N118</f>
        <v>0</v>
      </c>
      <c r="O28">
        <f t="shared" si="2"/>
        <v>0</v>
      </c>
      <c r="P28">
        <f t="shared" si="3"/>
        <v>0</v>
      </c>
      <c r="Q28" s="1" t="s">
        <v>104</v>
      </c>
      <c r="R28" s="9"/>
      <c r="S28" s="4"/>
      <c r="T28" s="4"/>
      <c r="U28" s="9"/>
      <c r="V28" s="4"/>
      <c r="W28" s="4"/>
      <c r="X28" s="4"/>
      <c r="Y28" s="10"/>
      <c r="Z28" s="4"/>
      <c r="AA28" s="4"/>
      <c r="AB28" s="4"/>
      <c r="AC28" s="9"/>
      <c r="AD28" s="26"/>
      <c r="AG28" s="28"/>
      <c r="AH28" s="20"/>
      <c r="AI28" s="18"/>
      <c r="AJ28" s="18"/>
      <c r="AK28" s="20"/>
      <c r="AL28" s="18"/>
      <c r="AS28" s="24"/>
      <c r="AV28" s="16"/>
      <c r="AW28" s="32"/>
      <c r="AX28" s="33"/>
      <c r="AY28" s="34"/>
      <c r="AZ28" s="16"/>
      <c r="BA28" s="32"/>
      <c r="BB28" s="33"/>
      <c r="BC28" s="34"/>
    </row>
    <row r="29" spans="1:55">
      <c r="A29" t="str">
        <f>'[5]Cumulative Stats'!A119</f>
        <v>Norton</v>
      </c>
      <c r="B29" s="8" t="s">
        <v>125</v>
      </c>
      <c r="C29">
        <f>'[5]Cumulative Stats'!C119</f>
        <v>7</v>
      </c>
      <c r="D29">
        <f>'[5]Cumulative Stats'!D119</f>
        <v>5</v>
      </c>
      <c r="E29">
        <f>'[5]Cumulative Stats'!E119</f>
        <v>71.428571428571431</v>
      </c>
      <c r="F29">
        <f>'[5]Cumulative Stats'!F119</f>
        <v>72</v>
      </c>
      <c r="G29">
        <f>'[5]Cumulative Stats'!G119</f>
        <v>0</v>
      </c>
      <c r="H29">
        <f>'[5]Cumulative Stats'!H119</f>
        <v>19</v>
      </c>
      <c r="I29">
        <f>'[5]Cumulative Stats'!I119</f>
        <v>1</v>
      </c>
      <c r="J29" s="6">
        <f>'[5]Cumulative Stats'!J119</f>
        <v>0</v>
      </c>
      <c r="K29" s="6">
        <f>'[5]Cumulative Stats'!K119</f>
        <v>14.285714285714285</v>
      </c>
      <c r="L29" s="6">
        <f>'[5]Cumulative Stats'!L119</f>
        <v>10.285714285714286</v>
      </c>
      <c r="M29" s="6">
        <f>'[5]Cumulative Stats'!M119</f>
        <v>64.880952380952394</v>
      </c>
      <c r="N29">
        <f>'[6]Cumulative Stats'!N120</f>
        <v>0</v>
      </c>
      <c r="O29">
        <f t="shared" si="2"/>
        <v>0</v>
      </c>
      <c r="P29">
        <f t="shared" si="3"/>
        <v>0</v>
      </c>
      <c r="Q29" s="1"/>
      <c r="R29" s="9"/>
      <c r="S29" s="4"/>
      <c r="T29" s="4"/>
      <c r="U29" s="9"/>
      <c r="V29" s="4"/>
      <c r="W29" s="4"/>
      <c r="X29" s="4"/>
      <c r="Y29" s="10"/>
      <c r="Z29" s="4"/>
      <c r="AA29" s="4"/>
      <c r="AB29" s="4"/>
      <c r="AC29" s="9"/>
      <c r="AD29" s="26"/>
      <c r="AG29" s="28"/>
      <c r="AH29" s="20"/>
      <c r="AI29" s="18"/>
      <c r="AJ29" s="18"/>
      <c r="AK29" s="20"/>
      <c r="AL29" s="18"/>
      <c r="AS29" s="24"/>
      <c r="AV29" s="16"/>
      <c r="AW29" s="32"/>
      <c r="AX29" s="33"/>
      <c r="AY29" s="34"/>
      <c r="AZ29" s="16"/>
      <c r="BA29" s="32"/>
      <c r="BB29" s="33"/>
      <c r="BC29" s="34"/>
    </row>
    <row r="30" spans="1:55">
      <c r="A30" t="str">
        <f>'[7]Cumulative Stats'!A118</f>
        <v>Cappleman</v>
      </c>
      <c r="B30" s="8" t="s">
        <v>127</v>
      </c>
      <c r="C30">
        <f>'[7]Cumulative Stats'!C118</f>
        <v>6</v>
      </c>
      <c r="D30">
        <f>'[7]Cumulative Stats'!D118</f>
        <v>3</v>
      </c>
      <c r="E30">
        <f>'[7]Cumulative Stats'!E118</f>
        <v>50</v>
      </c>
      <c r="F30">
        <f>'[7]Cumulative Stats'!F118</f>
        <v>26</v>
      </c>
      <c r="G30">
        <f>'[7]Cumulative Stats'!G118</f>
        <v>0</v>
      </c>
      <c r="H30">
        <f>'[7]Cumulative Stats'!H118</f>
        <v>15</v>
      </c>
      <c r="I30">
        <f>'[7]Cumulative Stats'!I118</f>
        <v>0</v>
      </c>
      <c r="J30" s="6">
        <f>'[7]Cumulative Stats'!J118</f>
        <v>0</v>
      </c>
      <c r="K30" s="6">
        <f>'[7]Cumulative Stats'!K118</f>
        <v>0</v>
      </c>
      <c r="L30" s="6">
        <f>'[7]Cumulative Stats'!L118</f>
        <v>4.333333333333333</v>
      </c>
      <c r="M30" s="6">
        <f>'[7]Cumulative Stats'!M118</f>
        <v>61.80555555555555</v>
      </c>
      <c r="N30">
        <f>'[9]Cumulative Stats'!N117</f>
        <v>1</v>
      </c>
      <c r="O30">
        <f t="shared" si="2"/>
        <v>0</v>
      </c>
      <c r="P30">
        <f t="shared" si="3"/>
        <v>0</v>
      </c>
      <c r="R30" s="9"/>
      <c r="S30" s="4"/>
      <c r="T30" s="4"/>
      <c r="U30" s="9"/>
      <c r="V30" s="4"/>
      <c r="W30" s="4"/>
      <c r="X30" s="4"/>
      <c r="Y30" s="10"/>
      <c r="Z30" s="4"/>
      <c r="AA30" s="4"/>
      <c r="AB30" s="4"/>
      <c r="AC30" s="9"/>
      <c r="AD30" s="26"/>
      <c r="AG30" s="28"/>
      <c r="AH30" s="20"/>
      <c r="AI30" s="18"/>
      <c r="AJ30" s="18"/>
      <c r="AK30" s="20"/>
      <c r="AL30" s="18"/>
      <c r="AS30" s="24"/>
      <c r="AV30" s="16"/>
      <c r="AW30" s="32"/>
      <c r="AX30" s="33"/>
      <c r="AY30" s="34"/>
      <c r="AZ30" s="16"/>
      <c r="BA30" s="32"/>
      <c r="BB30" s="33"/>
      <c r="BC30" s="34"/>
    </row>
    <row r="31" spans="1:55">
      <c r="A31" t="str">
        <f>'[11]Cumulative Stats'!A117</f>
        <v>Spurrier</v>
      </c>
      <c r="B31" s="8" t="s">
        <v>132</v>
      </c>
      <c r="C31">
        <f>'[11]Cumulative Stats'!C117</f>
        <v>5</v>
      </c>
      <c r="D31">
        <f>'[11]Cumulative Stats'!D117</f>
        <v>3</v>
      </c>
      <c r="E31">
        <f>'[11]Cumulative Stats'!E117</f>
        <v>60</v>
      </c>
      <c r="F31">
        <f>'[11]Cumulative Stats'!F117</f>
        <v>38</v>
      </c>
      <c r="G31">
        <f>'[11]Cumulative Stats'!G117</f>
        <v>0</v>
      </c>
      <c r="H31">
        <f>'[11]Cumulative Stats'!H117</f>
        <v>20</v>
      </c>
      <c r="I31">
        <f>'[11]Cumulative Stats'!I117</f>
        <v>0</v>
      </c>
      <c r="J31" s="6">
        <f>'[11]Cumulative Stats'!J117</f>
        <v>0</v>
      </c>
      <c r="K31" s="6">
        <f>'[11]Cumulative Stats'!K117</f>
        <v>0</v>
      </c>
      <c r="L31" s="6">
        <f>'[11]Cumulative Stats'!L117</f>
        <v>7.6</v>
      </c>
      <c r="M31" s="6">
        <f>'[11]Cumulative Stats'!M117</f>
        <v>83.750000000000014</v>
      </c>
      <c r="N31">
        <f>'[11]Cumulative Stats'!N117</f>
        <v>1</v>
      </c>
      <c r="O31">
        <f t="shared" si="2"/>
        <v>0</v>
      </c>
      <c r="P31">
        <f t="shared" si="3"/>
        <v>0</v>
      </c>
      <c r="Q31" s="1"/>
      <c r="R31" s="9"/>
      <c r="S31" s="4"/>
      <c r="T31" s="4"/>
      <c r="U31" s="9"/>
      <c r="V31" s="4"/>
      <c r="W31" s="4"/>
      <c r="X31" s="4"/>
      <c r="Y31" s="10"/>
      <c r="Z31" s="4"/>
      <c r="AA31" s="4"/>
      <c r="AB31" s="4"/>
      <c r="AC31" s="9"/>
      <c r="AD31" s="26"/>
      <c r="AG31" s="28"/>
      <c r="AH31" s="20"/>
      <c r="AI31" s="18"/>
      <c r="AJ31" s="18"/>
      <c r="AK31" s="20"/>
      <c r="AL31" s="18"/>
      <c r="AS31" s="24"/>
      <c r="AV31" s="16"/>
      <c r="AW31" s="32"/>
      <c r="AX31" s="33"/>
      <c r="AY31" s="34"/>
      <c r="AZ31" s="16"/>
      <c r="BA31" s="32"/>
      <c r="BB31" s="33"/>
      <c r="BC31" s="34"/>
    </row>
    <row r="32" spans="1:55">
      <c r="A32" t="str">
        <f>'[3]Cumulative Stats'!A118</f>
        <v>Hill</v>
      </c>
      <c r="B32" s="8" t="s">
        <v>123</v>
      </c>
      <c r="C32">
        <f>'[3]Cumulative Stats'!C118</f>
        <v>4</v>
      </c>
      <c r="D32">
        <f>'[3]Cumulative Stats'!D118</f>
        <v>1</v>
      </c>
      <c r="E32">
        <f>'[3]Cumulative Stats'!E118</f>
        <v>25</v>
      </c>
      <c r="F32">
        <f>'[3]Cumulative Stats'!F118</f>
        <v>12</v>
      </c>
      <c r="G32">
        <f>'[3]Cumulative Stats'!G118</f>
        <v>0</v>
      </c>
      <c r="H32">
        <f>'[3]Cumulative Stats'!H118</f>
        <v>12</v>
      </c>
      <c r="I32">
        <f>'[3]Cumulative Stats'!I118</f>
        <v>0</v>
      </c>
      <c r="J32" s="6">
        <f>'[3]Cumulative Stats'!J118</f>
        <v>0</v>
      </c>
      <c r="K32" s="6">
        <f>'[3]Cumulative Stats'!K118</f>
        <v>0</v>
      </c>
      <c r="L32" s="6">
        <f>'[3]Cumulative Stats'!L118</f>
        <v>3</v>
      </c>
      <c r="M32" s="6">
        <f>'[3]Cumulative Stats'!M118</f>
        <v>39.583333333333336</v>
      </c>
      <c r="N32">
        <f>'[10]Cumulative Stats'!N119</f>
        <v>0</v>
      </c>
      <c r="O32">
        <f t="shared" si="2"/>
        <v>0</v>
      </c>
      <c r="P32">
        <f t="shared" si="3"/>
        <v>0</v>
      </c>
      <c r="Q32" s="1"/>
      <c r="R32" s="9"/>
      <c r="S32" s="4"/>
      <c r="T32" s="4"/>
      <c r="U32" s="9"/>
      <c r="V32" s="4"/>
      <c r="W32" s="4"/>
      <c r="X32" s="4"/>
      <c r="Y32" s="10"/>
      <c r="Z32" s="4"/>
      <c r="AA32" s="4"/>
      <c r="AB32" s="4"/>
      <c r="AC32" s="9"/>
      <c r="AD32" s="26"/>
      <c r="AG32" s="28"/>
      <c r="AH32" s="20"/>
      <c r="AI32" s="18"/>
      <c r="AJ32" s="18"/>
      <c r="AK32" s="20"/>
      <c r="AL32" s="18"/>
      <c r="AS32" s="24"/>
      <c r="AV32" s="16"/>
      <c r="AW32" s="32"/>
      <c r="AX32" s="33"/>
      <c r="AY32" s="34"/>
      <c r="AZ32" s="16"/>
      <c r="BA32" s="32"/>
      <c r="BB32" s="33"/>
      <c r="BC32" s="34"/>
    </row>
    <row r="33" spans="1:55">
      <c r="A33" t="str">
        <f>'[2]Cumulative Stats'!A118</f>
        <v>Bull</v>
      </c>
      <c r="B33" s="8" t="s">
        <v>122</v>
      </c>
      <c r="C33">
        <f>'[2]Cumulative Stats'!C118</f>
        <v>3</v>
      </c>
      <c r="D33">
        <f>'[2]Cumulative Stats'!D118</f>
        <v>1</v>
      </c>
      <c r="E33">
        <f>'[2]Cumulative Stats'!E118</f>
        <v>33.333333333333329</v>
      </c>
      <c r="F33">
        <f>'[2]Cumulative Stats'!F118</f>
        <v>25</v>
      </c>
      <c r="G33">
        <f>'[2]Cumulative Stats'!G118</f>
        <v>0</v>
      </c>
      <c r="H33">
        <f>'[2]Cumulative Stats'!H118</f>
        <v>25</v>
      </c>
      <c r="I33">
        <f>'[2]Cumulative Stats'!I118</f>
        <v>1</v>
      </c>
      <c r="J33" s="6">
        <f>'[2]Cumulative Stats'!J118</f>
        <v>0</v>
      </c>
      <c r="K33" s="6">
        <f>'[2]Cumulative Stats'!K118</f>
        <v>33.333333333333329</v>
      </c>
      <c r="L33" s="6">
        <f>'[2]Cumulative Stats'!L118</f>
        <v>8.3333333333333339</v>
      </c>
      <c r="M33" s="6">
        <f>'[2]Cumulative Stats'!M118</f>
        <v>25</v>
      </c>
      <c r="N33" s="56">
        <f>'[5]Cumulative Stats'!N120</f>
        <v>0</v>
      </c>
      <c r="O33">
        <f t="shared" si="2"/>
        <v>0</v>
      </c>
      <c r="P33">
        <f t="shared" si="3"/>
        <v>0</v>
      </c>
      <c r="Q33" s="1"/>
      <c r="R33" s="9"/>
      <c r="S33" s="4"/>
      <c r="T33" s="4"/>
      <c r="U33" s="9"/>
      <c r="V33" s="4"/>
      <c r="W33" s="4"/>
      <c r="X33" s="4"/>
      <c r="Y33" s="10"/>
      <c r="Z33" s="4"/>
      <c r="AA33" s="4"/>
      <c r="AB33" s="4"/>
      <c r="AC33" s="9"/>
      <c r="AD33" s="26"/>
      <c r="AG33" s="28"/>
      <c r="AH33" s="20"/>
      <c r="AI33" s="18"/>
      <c r="AJ33" s="18"/>
      <c r="AK33" s="20"/>
      <c r="AL33" s="18"/>
      <c r="AS33" s="24"/>
      <c r="AV33" s="16"/>
      <c r="AW33" s="32"/>
      <c r="AX33" s="33"/>
      <c r="AY33" s="34"/>
      <c r="AZ33" s="16"/>
      <c r="BA33" s="32"/>
      <c r="BB33" s="33"/>
      <c r="BC33" s="34"/>
    </row>
    <row r="34" spans="1:55">
      <c r="A34" t="str">
        <f>'[1]Cumulative Stats'!A118</f>
        <v>Wages</v>
      </c>
      <c r="B34" s="8" t="s">
        <v>121</v>
      </c>
      <c r="C34">
        <f>'[1]Cumulative Stats'!C118</f>
        <v>2</v>
      </c>
      <c r="D34">
        <f>'[1]Cumulative Stats'!D118</f>
        <v>2</v>
      </c>
      <c r="E34">
        <f>'[1]Cumulative Stats'!E118</f>
        <v>100</v>
      </c>
      <c r="F34">
        <f>'[1]Cumulative Stats'!F118</f>
        <v>41</v>
      </c>
      <c r="G34">
        <f>'[1]Cumulative Stats'!G118</f>
        <v>0</v>
      </c>
      <c r="H34">
        <f>'[1]Cumulative Stats'!H118</f>
        <v>29</v>
      </c>
      <c r="I34">
        <f>'[1]Cumulative Stats'!I118</f>
        <v>0</v>
      </c>
      <c r="J34" s="6">
        <f>'[1]Cumulative Stats'!J118</f>
        <v>0</v>
      </c>
      <c r="K34" s="6">
        <f>'[1]Cumulative Stats'!K118</f>
        <v>0</v>
      </c>
      <c r="L34" s="6">
        <f>'[1]Cumulative Stats'!L118</f>
        <v>20.5</v>
      </c>
      <c r="M34" s="6">
        <f>'[1]Cumulative Stats'!M118</f>
        <v>118.75</v>
      </c>
      <c r="N34">
        <f>'[11]Cumulative Stats'!N118</f>
        <v>0</v>
      </c>
      <c r="O34">
        <f t="shared" si="2"/>
        <v>0</v>
      </c>
      <c r="P34">
        <f t="shared" si="3"/>
        <v>0</v>
      </c>
      <c r="Q34" s="1"/>
      <c r="R34" s="9"/>
      <c r="S34" s="4"/>
      <c r="T34" s="4"/>
      <c r="U34" s="9"/>
      <c r="V34" s="4"/>
      <c r="W34" s="4"/>
      <c r="X34" s="4"/>
      <c r="Y34" s="10"/>
      <c r="Z34" s="4"/>
      <c r="AA34" s="4"/>
      <c r="AB34" s="4"/>
      <c r="AC34" s="9"/>
      <c r="AD34" s="26"/>
      <c r="AG34" s="28"/>
      <c r="AH34" s="20"/>
      <c r="AI34" s="18"/>
      <c r="AJ34" s="18"/>
      <c r="AK34" s="20"/>
      <c r="AL34" s="18"/>
      <c r="AS34" s="24"/>
      <c r="AV34" s="16"/>
      <c r="AW34" s="32"/>
      <c r="AX34" s="33"/>
      <c r="AY34" s="34"/>
      <c r="AZ34" s="16"/>
      <c r="BA34" s="32"/>
      <c r="BB34" s="33"/>
      <c r="BC34" s="34"/>
    </row>
    <row r="35" spans="1:55">
      <c r="A35" t="str">
        <f>'[9]Cumulative Stats'!A118</f>
        <v>Duhon</v>
      </c>
      <c r="B35" s="8" t="s">
        <v>129</v>
      </c>
      <c r="C35">
        <f>'[9]Cumulative Stats'!C118</f>
        <v>2</v>
      </c>
      <c r="D35">
        <f>'[9]Cumulative Stats'!D118</f>
        <v>2</v>
      </c>
      <c r="E35">
        <f>'[9]Cumulative Stats'!E118</f>
        <v>100</v>
      </c>
      <c r="F35">
        <f>'[9]Cumulative Stats'!F118</f>
        <v>41</v>
      </c>
      <c r="G35">
        <f>'[9]Cumulative Stats'!G118</f>
        <v>0</v>
      </c>
      <c r="H35">
        <f>'[9]Cumulative Stats'!H118</f>
        <v>31</v>
      </c>
      <c r="I35">
        <f>'[9]Cumulative Stats'!I118</f>
        <v>0</v>
      </c>
      <c r="J35" s="6">
        <f>'[9]Cumulative Stats'!J118</f>
        <v>0</v>
      </c>
      <c r="K35" s="6">
        <f>'[9]Cumulative Stats'!K118</f>
        <v>0</v>
      </c>
      <c r="L35" s="6">
        <f>'[9]Cumulative Stats'!L118</f>
        <v>20.5</v>
      </c>
      <c r="M35" s="6">
        <f>'[9]Cumulative Stats'!M118</f>
        <v>118.75</v>
      </c>
      <c r="N35">
        <f>'[7]Cumulative Stats'!N119</f>
        <v>0</v>
      </c>
      <c r="O35">
        <f t="shared" ref="O35:O55" si="4">IF(C35&gt;=$C$1*14,1,IF(C35+N35=0,-1,0))</f>
        <v>0</v>
      </c>
      <c r="P35">
        <f t="shared" ref="P35:P55" si="5">IF(C35&gt;=$D$1*$C$1,1,0)</f>
        <v>0</v>
      </c>
      <c r="Q35" s="1"/>
      <c r="R35" s="9"/>
      <c r="S35" s="4"/>
      <c r="T35" s="4"/>
      <c r="U35" s="9"/>
      <c r="V35" s="4"/>
      <c r="W35" s="4"/>
      <c r="X35" s="4"/>
      <c r="Y35" s="10"/>
      <c r="Z35" s="4"/>
      <c r="AA35" s="4"/>
      <c r="AB35" s="4"/>
      <c r="AC35" s="9"/>
      <c r="AD35" s="26"/>
      <c r="AG35" s="28"/>
      <c r="AH35" s="20"/>
      <c r="AI35" s="18"/>
      <c r="AJ35" s="18"/>
      <c r="AK35" s="20"/>
      <c r="AL35" s="18"/>
      <c r="AS35" s="24"/>
      <c r="AV35" s="16"/>
      <c r="AW35" s="32"/>
      <c r="AX35" s="33"/>
      <c r="AY35" s="34"/>
      <c r="AZ35" s="16"/>
      <c r="BA35" s="32"/>
      <c r="BB35" s="33"/>
      <c r="BC35" s="34"/>
    </row>
    <row r="36" spans="1:55">
      <c r="A36" t="str">
        <f>'[3]Cumulative Stats'!A119</f>
        <v>Reeves</v>
      </c>
      <c r="B36" s="8" t="s">
        <v>123</v>
      </c>
      <c r="C36">
        <f>'[3]Cumulative Stats'!C119</f>
        <v>2</v>
      </c>
      <c r="D36">
        <f>'[3]Cumulative Stats'!D119</f>
        <v>0</v>
      </c>
      <c r="E36">
        <f>'[3]Cumulative Stats'!E119</f>
        <v>0</v>
      </c>
      <c r="F36">
        <f>'[3]Cumulative Stats'!F119</f>
        <v>0</v>
      </c>
      <c r="G36">
        <f>'[3]Cumulative Stats'!G119</f>
        <v>0</v>
      </c>
      <c r="H36">
        <f>'[3]Cumulative Stats'!H119</f>
        <v>0</v>
      </c>
      <c r="I36">
        <f>'[3]Cumulative Stats'!I119</f>
        <v>0</v>
      </c>
      <c r="J36" s="6">
        <f>'[3]Cumulative Stats'!J119</f>
        <v>0</v>
      </c>
      <c r="K36" s="6">
        <f>'[3]Cumulative Stats'!K119</f>
        <v>0</v>
      </c>
      <c r="L36" s="6">
        <f>'[3]Cumulative Stats'!L119</f>
        <v>0</v>
      </c>
      <c r="M36" s="6">
        <f>'[3]Cumulative Stats'!M119</f>
        <v>39.583333333333336</v>
      </c>
      <c r="N36">
        <f>'[9]Cumulative Stats'!N118</f>
        <v>0</v>
      </c>
      <c r="O36">
        <f t="shared" si="4"/>
        <v>0</v>
      </c>
      <c r="P36">
        <f t="shared" si="5"/>
        <v>0</v>
      </c>
      <c r="R36" s="9"/>
      <c r="S36" s="4"/>
      <c r="T36" s="4"/>
      <c r="U36" s="9"/>
      <c r="V36" s="4"/>
      <c r="W36" s="4"/>
      <c r="X36" s="4"/>
      <c r="Y36" s="10"/>
      <c r="Z36" s="4"/>
      <c r="AA36" s="4"/>
      <c r="AB36" s="4"/>
      <c r="AC36" s="9"/>
      <c r="AD36" s="26"/>
      <c r="AG36" s="28"/>
      <c r="AH36" s="20"/>
      <c r="AI36" s="18"/>
      <c r="AJ36" s="18"/>
      <c r="AK36" s="20"/>
      <c r="AL36" s="18"/>
      <c r="AS36" s="24"/>
      <c r="AV36" s="16"/>
      <c r="AW36" s="32"/>
      <c r="AX36" s="33"/>
      <c r="AY36" s="34"/>
      <c r="AZ36" s="16"/>
      <c r="BA36" s="32"/>
      <c r="BB36" s="33"/>
      <c r="BC36" s="34"/>
    </row>
    <row r="37" spans="1:55">
      <c r="A37" t="str">
        <f>'[6]Cumulative Stats'!A118</f>
        <v>Smith</v>
      </c>
      <c r="B37" s="8" t="s">
        <v>126</v>
      </c>
      <c r="C37">
        <f>'[6]Cumulative Stats'!C118</f>
        <v>2</v>
      </c>
      <c r="D37">
        <f>'[6]Cumulative Stats'!D118</f>
        <v>1</v>
      </c>
      <c r="E37">
        <f>'[6]Cumulative Stats'!E118</f>
        <v>50</v>
      </c>
      <c r="F37">
        <f>'[6]Cumulative Stats'!F118</f>
        <v>12</v>
      </c>
      <c r="G37">
        <f>'[6]Cumulative Stats'!G118</f>
        <v>0</v>
      </c>
      <c r="H37">
        <f>'[6]Cumulative Stats'!H118</f>
        <v>12</v>
      </c>
      <c r="I37">
        <f>'[6]Cumulative Stats'!I118</f>
        <v>0</v>
      </c>
      <c r="J37" s="6">
        <f>'[6]Cumulative Stats'!J118</f>
        <v>0</v>
      </c>
      <c r="K37" s="6">
        <f>'[6]Cumulative Stats'!K118</f>
        <v>0</v>
      </c>
      <c r="L37" s="6">
        <f>'[6]Cumulative Stats'!L118</f>
        <v>6</v>
      </c>
      <c r="M37" s="6">
        <f>'[6]Cumulative Stats'!M118</f>
        <v>68.75</v>
      </c>
      <c r="N37">
        <f>'[6]Cumulative Stats'!N121</f>
        <v>0</v>
      </c>
      <c r="O37">
        <f t="shared" si="4"/>
        <v>0</v>
      </c>
      <c r="P37">
        <f t="shared" si="5"/>
        <v>0</v>
      </c>
      <c r="Q37" s="1"/>
      <c r="R37" s="9"/>
      <c r="S37" s="4"/>
      <c r="T37" s="4"/>
      <c r="U37" s="9"/>
      <c r="V37" s="4"/>
      <c r="W37" s="4"/>
      <c r="X37" s="4"/>
      <c r="Y37" s="10"/>
      <c r="Z37" s="4"/>
      <c r="AA37" s="4"/>
      <c r="AB37" s="4"/>
      <c r="AC37" s="9"/>
      <c r="AD37" s="26"/>
      <c r="AG37" s="28"/>
      <c r="AH37" s="20"/>
      <c r="AI37" s="18"/>
      <c r="AJ37" s="18"/>
      <c r="AK37" s="20"/>
      <c r="AL37" s="18"/>
      <c r="AS37" s="24"/>
    </row>
    <row r="38" spans="1:55">
      <c r="A38" t="str">
        <f>'[8]Cumulative Stats'!A118</f>
        <v>Ramsey</v>
      </c>
      <c r="B38" s="8" t="s">
        <v>128</v>
      </c>
      <c r="C38">
        <f>'[8]Cumulative Stats'!C118</f>
        <v>2</v>
      </c>
      <c r="D38">
        <f>'[8]Cumulative Stats'!D118</f>
        <v>1</v>
      </c>
      <c r="E38">
        <f>'[8]Cumulative Stats'!E118</f>
        <v>50</v>
      </c>
      <c r="F38">
        <f>'[8]Cumulative Stats'!F118</f>
        <v>27</v>
      </c>
      <c r="G38">
        <f>'[8]Cumulative Stats'!G118</f>
        <v>0</v>
      </c>
      <c r="H38">
        <f>'[8]Cumulative Stats'!H118</f>
        <v>27</v>
      </c>
      <c r="I38">
        <f>'[8]Cumulative Stats'!I118</f>
        <v>0</v>
      </c>
      <c r="J38" s="6">
        <f>'[8]Cumulative Stats'!J118</f>
        <v>0</v>
      </c>
      <c r="K38" s="6">
        <f>'[8]Cumulative Stats'!K118</f>
        <v>0</v>
      </c>
      <c r="L38" s="6">
        <f>'[8]Cumulative Stats'!L118</f>
        <v>13.5</v>
      </c>
      <c r="M38" s="6">
        <f>'[8]Cumulative Stats'!M118</f>
        <v>95.833333333333329</v>
      </c>
      <c r="N38">
        <f>'[8]Cumulative Stats'!N118</f>
        <v>0</v>
      </c>
      <c r="O38">
        <f t="shared" si="4"/>
        <v>0</v>
      </c>
      <c r="P38">
        <f t="shared" si="5"/>
        <v>0</v>
      </c>
      <c r="Q38" s="1"/>
      <c r="R38" s="9"/>
      <c r="S38" s="4"/>
      <c r="T38" s="4"/>
      <c r="U38" s="9"/>
      <c r="V38" s="4"/>
      <c r="W38" s="4"/>
      <c r="X38" s="4"/>
      <c r="Y38" s="10"/>
      <c r="Z38" s="4"/>
      <c r="AA38" s="4"/>
      <c r="AB38" s="4"/>
      <c r="AC38" s="9"/>
      <c r="AD38" s="26"/>
      <c r="AG38" s="28"/>
      <c r="AH38" s="20"/>
      <c r="AI38" s="18"/>
      <c r="AJ38" s="18"/>
      <c r="AK38" s="20"/>
      <c r="AL38" s="18"/>
      <c r="AS38" s="24"/>
    </row>
    <row r="39" spans="1:55">
      <c r="A39" t="str">
        <f>'[3]Cumulative Stats'!A120</f>
        <v>Rentzel</v>
      </c>
      <c r="B39" s="8" t="s">
        <v>123</v>
      </c>
      <c r="C39">
        <f>'[3]Cumulative Stats'!C120</f>
        <v>1</v>
      </c>
      <c r="D39">
        <f>'[3]Cumulative Stats'!D120</f>
        <v>0</v>
      </c>
      <c r="E39">
        <f>'[3]Cumulative Stats'!E120</f>
        <v>0</v>
      </c>
      <c r="F39">
        <f>'[3]Cumulative Stats'!F120</f>
        <v>0</v>
      </c>
      <c r="G39">
        <f>'[3]Cumulative Stats'!G120</f>
        <v>0</v>
      </c>
      <c r="H39">
        <f>'[3]Cumulative Stats'!H120</f>
        <v>0</v>
      </c>
      <c r="I39">
        <f>'[3]Cumulative Stats'!I120</f>
        <v>0</v>
      </c>
      <c r="J39" s="6">
        <f>'[3]Cumulative Stats'!J120</f>
        <v>0</v>
      </c>
      <c r="K39" s="6">
        <f>'[3]Cumulative Stats'!K120</f>
        <v>0</v>
      </c>
      <c r="L39" s="6">
        <f>'[3]Cumulative Stats'!L120</f>
        <v>0</v>
      </c>
      <c r="M39" s="6">
        <f>'[3]Cumulative Stats'!M120</f>
        <v>39.583333333333336</v>
      </c>
      <c r="N39">
        <f>'[2]Cumulative Stats'!N118</f>
        <v>0</v>
      </c>
      <c r="O39">
        <f t="shared" si="4"/>
        <v>0</v>
      </c>
      <c r="P39">
        <f t="shared" si="5"/>
        <v>0</v>
      </c>
      <c r="Q39" s="1"/>
      <c r="R39" s="9"/>
      <c r="S39" s="4"/>
      <c r="T39" s="4"/>
      <c r="U39" s="9"/>
      <c r="V39" s="4"/>
      <c r="W39" s="4"/>
      <c r="X39" s="4"/>
      <c r="Y39" s="10"/>
      <c r="Z39" s="4"/>
      <c r="AA39" s="4"/>
      <c r="AB39" s="4"/>
      <c r="AC39" s="9"/>
      <c r="AD39" s="26"/>
      <c r="AG39" s="28"/>
      <c r="AH39" s="20"/>
      <c r="AI39" s="18"/>
      <c r="AJ39" s="18"/>
      <c r="AK39" s="20"/>
      <c r="AL39" s="18"/>
      <c r="AS39" s="24"/>
    </row>
    <row r="40" spans="1:55">
      <c r="A40" t="str">
        <f>'[6]Cumulative Stats'!A120</f>
        <v>Curran</v>
      </c>
      <c r="B40" s="8" t="s">
        <v>126</v>
      </c>
      <c r="C40">
        <f>'[6]Cumulative Stats'!C120</f>
        <v>1</v>
      </c>
      <c r="D40">
        <f>'[6]Cumulative Stats'!D120</f>
        <v>0</v>
      </c>
      <c r="E40">
        <f>'[6]Cumulative Stats'!E120</f>
        <v>0</v>
      </c>
      <c r="F40">
        <f>'[6]Cumulative Stats'!F120</f>
        <v>0</v>
      </c>
      <c r="G40">
        <f>'[6]Cumulative Stats'!G120</f>
        <v>0</v>
      </c>
      <c r="H40">
        <f>'[6]Cumulative Stats'!H120</f>
        <v>0</v>
      </c>
      <c r="I40">
        <f>'[6]Cumulative Stats'!I120</f>
        <v>0</v>
      </c>
      <c r="J40" s="6">
        <f>'[6]Cumulative Stats'!J120</f>
        <v>0</v>
      </c>
      <c r="K40" s="6">
        <f>'[6]Cumulative Stats'!K120</f>
        <v>0</v>
      </c>
      <c r="L40" s="6">
        <f>'[6]Cumulative Stats'!L120</f>
        <v>0</v>
      </c>
      <c r="M40" s="6">
        <f>'[6]Cumulative Stats'!M120</f>
        <v>39.583333333333336</v>
      </c>
      <c r="N40">
        <f>'[7]Cumulative Stats'!N118</f>
        <v>0</v>
      </c>
      <c r="O40">
        <f t="shared" si="4"/>
        <v>0</v>
      </c>
      <c r="P40">
        <f t="shared" si="5"/>
        <v>0</v>
      </c>
      <c r="Q40" s="1"/>
      <c r="R40" s="9"/>
      <c r="S40" s="4"/>
      <c r="T40" s="4"/>
      <c r="U40" s="9"/>
      <c r="V40" s="4"/>
      <c r="W40" s="4"/>
      <c r="X40" s="4"/>
      <c r="Y40" s="10"/>
      <c r="Z40" s="4"/>
      <c r="AA40" s="4"/>
      <c r="AB40" s="4"/>
      <c r="AC40" s="9"/>
      <c r="AD40" s="26"/>
      <c r="AG40" s="28"/>
      <c r="AH40" s="20"/>
      <c r="AI40" s="18"/>
      <c r="AJ40" s="18"/>
      <c r="AK40" s="20"/>
      <c r="AL40" s="18"/>
      <c r="AS40" s="24"/>
    </row>
    <row r="41" spans="1:55">
      <c r="A41" t="str">
        <f>'[5]Cumulative Stats'!A120</f>
        <v>Anderson</v>
      </c>
      <c r="B41" s="8" t="s">
        <v>125</v>
      </c>
      <c r="C41">
        <f>'[5]Cumulative Stats'!C120</f>
        <v>1</v>
      </c>
      <c r="D41">
        <f>'[5]Cumulative Stats'!D120</f>
        <v>1</v>
      </c>
      <c r="E41">
        <f>'[5]Cumulative Stats'!E120</f>
        <v>100</v>
      </c>
      <c r="F41">
        <f>'[5]Cumulative Stats'!F120</f>
        <v>16</v>
      </c>
      <c r="G41">
        <f>'[5]Cumulative Stats'!G120</f>
        <v>0</v>
      </c>
      <c r="H41">
        <f>'[5]Cumulative Stats'!H120</f>
        <v>16</v>
      </c>
      <c r="I41">
        <f>'[5]Cumulative Stats'!I120</f>
        <v>0</v>
      </c>
      <c r="J41" s="6">
        <f>'[5]Cumulative Stats'!J120</f>
        <v>0</v>
      </c>
      <c r="K41" s="6">
        <f>'[5]Cumulative Stats'!K120</f>
        <v>0</v>
      </c>
      <c r="L41" s="6">
        <f>'[5]Cumulative Stats'!L120</f>
        <v>16</v>
      </c>
      <c r="M41" s="6">
        <f>'[5]Cumulative Stats'!M120</f>
        <v>118.75</v>
      </c>
      <c r="N41">
        <f>'[1]Cumulative Stats'!N118</f>
        <v>0</v>
      </c>
      <c r="O41">
        <f t="shared" si="4"/>
        <v>0</v>
      </c>
      <c r="P41">
        <f t="shared" si="5"/>
        <v>0</v>
      </c>
      <c r="Q41" s="1"/>
      <c r="R41" s="9"/>
      <c r="S41" s="4"/>
      <c r="T41" s="4"/>
      <c r="U41" s="9"/>
      <c r="V41" s="4"/>
      <c r="W41" s="4"/>
      <c r="X41" s="4"/>
      <c r="Y41" s="10"/>
      <c r="Z41" s="4"/>
      <c r="AA41" s="4"/>
      <c r="AB41" s="4"/>
      <c r="AC41" s="9"/>
      <c r="AD41" s="26"/>
      <c r="AG41" s="28"/>
      <c r="AH41" s="20"/>
      <c r="AI41" s="18"/>
      <c r="AJ41" s="18"/>
      <c r="AK41" s="20"/>
      <c r="AL41" s="18"/>
      <c r="AS41" s="24"/>
    </row>
    <row r="42" spans="1:55">
      <c r="A42" t="str">
        <f>'[7]Cumulative Stats'!A119</f>
        <v>Cox</v>
      </c>
      <c r="B42" s="8" t="s">
        <v>127</v>
      </c>
      <c r="C42">
        <f>'[7]Cumulative Stats'!C119</f>
        <v>1</v>
      </c>
      <c r="D42">
        <f>'[7]Cumulative Stats'!D119</f>
        <v>1</v>
      </c>
      <c r="E42">
        <f>'[7]Cumulative Stats'!E119</f>
        <v>100</v>
      </c>
      <c r="F42">
        <f>'[7]Cumulative Stats'!F119</f>
        <v>8</v>
      </c>
      <c r="G42">
        <f>'[7]Cumulative Stats'!G119</f>
        <v>0</v>
      </c>
      <c r="H42">
        <f>'[7]Cumulative Stats'!H119</f>
        <v>8</v>
      </c>
      <c r="I42">
        <f>'[7]Cumulative Stats'!I119</f>
        <v>0</v>
      </c>
      <c r="J42" s="6">
        <f>'[7]Cumulative Stats'!J119</f>
        <v>0</v>
      </c>
      <c r="K42" s="6">
        <f>'[7]Cumulative Stats'!K119</f>
        <v>0</v>
      </c>
      <c r="L42" s="6">
        <f>'[7]Cumulative Stats'!L119</f>
        <v>8</v>
      </c>
      <c r="M42" s="6">
        <f>'[7]Cumulative Stats'!M119</f>
        <v>100</v>
      </c>
      <c r="N42">
        <f>'[2]Cumulative Stats'!N119</f>
        <v>0</v>
      </c>
      <c r="O42">
        <f t="shared" si="4"/>
        <v>0</v>
      </c>
      <c r="P42">
        <f t="shared" si="5"/>
        <v>0</v>
      </c>
      <c r="Q42" s="1"/>
      <c r="R42" s="9"/>
      <c r="S42" s="4"/>
      <c r="T42" s="4"/>
      <c r="U42" s="9"/>
      <c r="V42" s="4"/>
      <c r="W42" s="4"/>
      <c r="X42" s="4"/>
      <c r="Y42" s="10"/>
      <c r="Z42" s="4"/>
      <c r="AA42" s="4"/>
      <c r="AB42" s="4"/>
      <c r="AC42" s="9"/>
      <c r="AD42" s="26"/>
      <c r="AG42" s="28"/>
      <c r="AH42" s="20"/>
      <c r="AI42" s="18"/>
      <c r="AJ42" s="18"/>
      <c r="AK42" s="20"/>
      <c r="AL42" s="18"/>
      <c r="AS42" s="24"/>
    </row>
    <row r="43" spans="1:55">
      <c r="A43" t="str">
        <f>'[11]Cumulative Stats'!A118</f>
        <v>Isenbarger</v>
      </c>
      <c r="B43" s="8" t="s">
        <v>132</v>
      </c>
      <c r="C43">
        <f>'[11]Cumulative Stats'!C118</f>
        <v>1</v>
      </c>
      <c r="D43">
        <f>'[11]Cumulative Stats'!D118</f>
        <v>1</v>
      </c>
      <c r="E43">
        <f>'[11]Cumulative Stats'!E118</f>
        <v>100</v>
      </c>
      <c r="F43">
        <f>'[11]Cumulative Stats'!F118</f>
        <v>8</v>
      </c>
      <c r="G43">
        <f>'[11]Cumulative Stats'!G118</f>
        <v>0</v>
      </c>
      <c r="H43">
        <f>'[11]Cumulative Stats'!H118</f>
        <v>8</v>
      </c>
      <c r="I43">
        <f>'[11]Cumulative Stats'!I118</f>
        <v>0</v>
      </c>
      <c r="J43" s="6">
        <f>'[11]Cumulative Stats'!J118</f>
        <v>0</v>
      </c>
      <c r="K43" s="6">
        <f>'[11]Cumulative Stats'!K118</f>
        <v>0</v>
      </c>
      <c r="L43" s="6">
        <f>'[11]Cumulative Stats'!L118</f>
        <v>8</v>
      </c>
      <c r="M43" s="6">
        <f>'[11]Cumulative Stats'!M118</f>
        <v>100</v>
      </c>
      <c r="N43">
        <f>'[13]Cumulative Stats'!N118</f>
        <v>0</v>
      </c>
      <c r="O43">
        <f t="shared" si="4"/>
        <v>0</v>
      </c>
      <c r="P43">
        <f t="shared" si="5"/>
        <v>0</v>
      </c>
      <c r="Q43" s="1"/>
      <c r="R43" s="9"/>
      <c r="S43" s="4"/>
      <c r="T43" s="4"/>
      <c r="U43" s="9"/>
      <c r="V43" s="4"/>
      <c r="W43" s="4"/>
      <c r="X43" s="4"/>
      <c r="Y43" s="10"/>
      <c r="Z43" s="4"/>
      <c r="AA43" s="4"/>
      <c r="AB43" s="4"/>
      <c r="AC43" s="9"/>
      <c r="AD43" s="26"/>
      <c r="AG43" s="28"/>
      <c r="AH43" s="20"/>
      <c r="AI43" s="18"/>
      <c r="AJ43" s="18"/>
      <c r="AK43" s="20"/>
      <c r="AL43" s="18"/>
      <c r="AS43" s="24"/>
    </row>
    <row r="44" spans="1:55">
      <c r="A44" t="str">
        <f>'[2]Cumulative Stats'!A119</f>
        <v>Green</v>
      </c>
      <c r="B44" s="8" t="s">
        <v>122</v>
      </c>
      <c r="C44">
        <f>'[2]Cumulative Stats'!C119</f>
        <v>1</v>
      </c>
      <c r="D44">
        <f>'[2]Cumulative Stats'!D119</f>
        <v>1</v>
      </c>
      <c r="E44">
        <f>'[2]Cumulative Stats'!E119</f>
        <v>100</v>
      </c>
      <c r="F44">
        <f>'[2]Cumulative Stats'!F119</f>
        <v>-1</v>
      </c>
      <c r="G44">
        <f>'[2]Cumulative Stats'!G119</f>
        <v>0</v>
      </c>
      <c r="H44">
        <f>'[2]Cumulative Stats'!H119</f>
        <v>0</v>
      </c>
      <c r="I44">
        <f>'[2]Cumulative Stats'!I119</f>
        <v>0</v>
      </c>
      <c r="J44" s="6">
        <f>'[2]Cumulative Stats'!J119</f>
        <v>0</v>
      </c>
      <c r="K44" s="6">
        <f>'[2]Cumulative Stats'!K119</f>
        <v>0</v>
      </c>
      <c r="L44" s="6">
        <f>'[2]Cumulative Stats'!L119</f>
        <v>-1</v>
      </c>
      <c r="M44" s="6">
        <f>'[2]Cumulative Stats'!M119</f>
        <v>79.166666666666671</v>
      </c>
      <c r="N44">
        <f>'[3]Cumulative Stats'!N118</f>
        <v>0</v>
      </c>
      <c r="O44">
        <f t="shared" si="4"/>
        <v>0</v>
      </c>
      <c r="P44">
        <f t="shared" si="5"/>
        <v>0</v>
      </c>
      <c r="Q44" s="1"/>
      <c r="R44" s="9"/>
      <c r="S44" s="4"/>
      <c r="T44" s="4"/>
      <c r="U44" s="9"/>
      <c r="V44" s="4"/>
      <c r="W44" s="4"/>
      <c r="X44" s="4"/>
      <c r="Y44" s="10"/>
      <c r="Z44" s="4"/>
      <c r="AA44" s="4"/>
      <c r="AB44" s="4"/>
      <c r="AC44" s="9"/>
      <c r="AD44" s="26"/>
      <c r="AG44" s="28"/>
      <c r="AH44" s="20"/>
      <c r="AI44" s="18"/>
      <c r="AJ44" s="18"/>
      <c r="AK44" s="20"/>
      <c r="AL44" s="18"/>
      <c r="AS44" s="24"/>
    </row>
    <row r="45" spans="1:55">
      <c r="A45" t="str">
        <f>'[13]Cumulative Stats'!A118</f>
        <v>Bragg</v>
      </c>
      <c r="B45" s="8" t="s">
        <v>133</v>
      </c>
      <c r="C45">
        <f>'[13]Cumulative Stats'!C118</f>
        <v>1</v>
      </c>
      <c r="D45">
        <f>'[13]Cumulative Stats'!D118</f>
        <v>1</v>
      </c>
      <c r="E45">
        <f>'[13]Cumulative Stats'!E118</f>
        <v>100</v>
      </c>
      <c r="F45">
        <f>'[13]Cumulative Stats'!F118</f>
        <v>-2</v>
      </c>
      <c r="G45">
        <f>'[13]Cumulative Stats'!G118</f>
        <v>0</v>
      </c>
      <c r="H45">
        <f>'[13]Cumulative Stats'!H118</f>
        <v>0</v>
      </c>
      <c r="I45">
        <f>'[13]Cumulative Stats'!I118</f>
        <v>0</v>
      </c>
      <c r="J45">
        <f>'[13]Cumulative Stats'!J118</f>
        <v>0</v>
      </c>
      <c r="K45" s="6">
        <f>'[13]Cumulative Stats'!K118</f>
        <v>0</v>
      </c>
      <c r="L45" s="6">
        <f>'[13]Cumulative Stats'!L118</f>
        <v>-2</v>
      </c>
      <c r="M45" s="6">
        <f>'[13]Cumulative Stats'!M118</f>
        <v>79.166666666666671</v>
      </c>
      <c r="N45">
        <f>'[6]Cumulative Stats'!N119</f>
        <v>0</v>
      </c>
      <c r="O45">
        <f t="shared" si="4"/>
        <v>0</v>
      </c>
      <c r="P45">
        <f t="shared" si="5"/>
        <v>0</v>
      </c>
      <c r="Q45" s="1"/>
      <c r="R45" s="9"/>
      <c r="S45" s="4"/>
      <c r="T45" s="4"/>
      <c r="U45" s="9"/>
      <c r="V45" s="4"/>
      <c r="W45" s="4"/>
      <c r="X45" s="4"/>
      <c r="Y45" s="10"/>
      <c r="Z45" s="4"/>
      <c r="AA45" s="4"/>
      <c r="AB45" s="4"/>
      <c r="AC45" s="9"/>
      <c r="AD45" s="26"/>
      <c r="AG45" s="28"/>
      <c r="AH45" s="20"/>
      <c r="AI45" s="18"/>
      <c r="AJ45" s="18"/>
      <c r="AK45" s="20"/>
      <c r="AL45" s="18"/>
      <c r="AS45" s="24"/>
    </row>
    <row r="46" spans="1:55">
      <c r="A46" t="str">
        <f>'[6]Cumulative Stats'!A119</f>
        <v>Josephson</v>
      </c>
      <c r="B46" s="8" t="s">
        <v>126</v>
      </c>
      <c r="C46">
        <f>'[6]Cumulative Stats'!C119</f>
        <v>1</v>
      </c>
      <c r="D46">
        <f>'[6]Cumulative Stats'!D119</f>
        <v>1</v>
      </c>
      <c r="E46">
        <f>'[6]Cumulative Stats'!E119</f>
        <v>100</v>
      </c>
      <c r="F46">
        <f>'[6]Cumulative Stats'!F119</f>
        <v>28</v>
      </c>
      <c r="G46">
        <f>'[6]Cumulative Stats'!G119</f>
        <v>0</v>
      </c>
      <c r="H46">
        <f>'[6]Cumulative Stats'!H119</f>
        <v>28</v>
      </c>
      <c r="I46">
        <f>'[6]Cumulative Stats'!I119</f>
        <v>0</v>
      </c>
      <c r="J46" s="6">
        <f>'[6]Cumulative Stats'!J119</f>
        <v>0</v>
      </c>
      <c r="K46" s="6">
        <f>'[6]Cumulative Stats'!K119</f>
        <v>0</v>
      </c>
      <c r="L46" s="6">
        <f>'[6]Cumulative Stats'!L119</f>
        <v>28</v>
      </c>
      <c r="M46" s="6">
        <f>'[6]Cumulative Stats'!M119</f>
        <v>118.75</v>
      </c>
      <c r="N46">
        <f>'[3]Cumulative Stats'!N119</f>
        <v>0</v>
      </c>
      <c r="O46">
        <f t="shared" si="4"/>
        <v>0</v>
      </c>
      <c r="P46">
        <f t="shared" si="5"/>
        <v>0</v>
      </c>
      <c r="Q46" s="1"/>
      <c r="R46" s="9"/>
      <c r="S46" s="4"/>
      <c r="T46" s="4"/>
      <c r="U46" s="9"/>
      <c r="V46" s="4"/>
      <c r="W46" s="4"/>
      <c r="X46" s="4"/>
      <c r="Y46" s="10"/>
      <c r="Z46" s="4"/>
      <c r="AA46" s="4"/>
      <c r="AB46" s="4"/>
      <c r="AC46" s="9"/>
      <c r="AD46" s="26"/>
      <c r="AG46" s="28"/>
      <c r="AH46" s="20"/>
      <c r="AI46" s="18"/>
      <c r="AJ46" s="18"/>
      <c r="AK46" s="20"/>
      <c r="AL46" s="18"/>
      <c r="AS46" s="24"/>
    </row>
    <row r="47" spans="1:55">
      <c r="A47" t="str">
        <f>'[10]Cumulative Stats'!A119</f>
        <v>Bouggess</v>
      </c>
      <c r="B47" s="8" t="s">
        <v>130</v>
      </c>
      <c r="C47">
        <f>'[10]Cumulative Stats'!C119</f>
        <v>1</v>
      </c>
      <c r="D47">
        <f>'[10]Cumulative Stats'!D119</f>
        <v>0</v>
      </c>
      <c r="E47">
        <f>'[10]Cumulative Stats'!E119</f>
        <v>0</v>
      </c>
      <c r="F47">
        <f>'[10]Cumulative Stats'!F119</f>
        <v>0</v>
      </c>
      <c r="G47">
        <f>'[10]Cumulative Stats'!G119</f>
        <v>0</v>
      </c>
      <c r="H47">
        <f>'[10]Cumulative Stats'!H119</f>
        <v>0</v>
      </c>
      <c r="I47">
        <f>'[10]Cumulative Stats'!I119</f>
        <v>0</v>
      </c>
      <c r="J47" s="6">
        <f>'[10]Cumulative Stats'!J119</f>
        <v>0</v>
      </c>
      <c r="K47" s="6">
        <f>'[10]Cumulative Stats'!K119</f>
        <v>0</v>
      </c>
      <c r="L47" s="6">
        <f>'[10]Cumulative Stats'!L119</f>
        <v>0</v>
      </c>
      <c r="M47" s="6">
        <f>'[10]Cumulative Stats'!M119</f>
        <v>39.583333333333336</v>
      </c>
      <c r="N47">
        <f>'[2]Cumulative Stats'!N117</f>
        <v>6</v>
      </c>
      <c r="O47">
        <f t="shared" si="4"/>
        <v>0</v>
      </c>
      <c r="P47">
        <f t="shared" si="5"/>
        <v>0</v>
      </c>
      <c r="Q47" s="1"/>
      <c r="R47" s="9"/>
      <c r="S47" s="4"/>
      <c r="T47" s="4"/>
      <c r="U47" s="9"/>
      <c r="V47" s="4"/>
      <c r="W47" s="4"/>
      <c r="X47" s="4"/>
      <c r="Y47" s="10"/>
      <c r="Z47" s="4"/>
      <c r="AA47" s="4"/>
      <c r="AB47" s="4"/>
      <c r="AC47" s="9"/>
      <c r="AD47" s="26"/>
      <c r="AG47" s="28"/>
      <c r="AH47" s="20"/>
      <c r="AI47" s="18"/>
      <c r="AJ47" s="18"/>
      <c r="AK47" s="20"/>
      <c r="AL47" s="18"/>
      <c r="AS47" s="24"/>
    </row>
    <row r="48" spans="1:55">
      <c r="A48" t="str">
        <f>'[6]Cumulative Stats'!A121</f>
        <v>Studstill</v>
      </c>
      <c r="B48" s="8" t="s">
        <v>126</v>
      </c>
      <c r="C48">
        <f>'[6]Cumulative Stats'!C121</f>
        <v>1</v>
      </c>
      <c r="D48">
        <f>'[6]Cumulative Stats'!D121</f>
        <v>0</v>
      </c>
      <c r="E48">
        <f>'[6]Cumulative Stats'!E121</f>
        <v>0</v>
      </c>
      <c r="F48">
        <f>'[6]Cumulative Stats'!F121</f>
        <v>0</v>
      </c>
      <c r="G48">
        <f>'[6]Cumulative Stats'!G121</f>
        <v>0</v>
      </c>
      <c r="H48">
        <f>'[6]Cumulative Stats'!H121</f>
        <v>0</v>
      </c>
      <c r="I48">
        <f>'[6]Cumulative Stats'!I121</f>
        <v>0</v>
      </c>
      <c r="J48" s="6">
        <f>'[6]Cumulative Stats'!J121</f>
        <v>0</v>
      </c>
      <c r="K48" s="6">
        <f>'[6]Cumulative Stats'!K121</f>
        <v>0</v>
      </c>
      <c r="L48" s="6">
        <f>'[6]Cumulative Stats'!L121</f>
        <v>0</v>
      </c>
      <c r="M48" s="6">
        <f>'[6]Cumulative Stats'!M121</f>
        <v>39.583333333333336</v>
      </c>
      <c r="N48">
        <f>'[2]Cumulative Stats'!N120</f>
        <v>1</v>
      </c>
      <c r="O48">
        <f t="shared" si="4"/>
        <v>0</v>
      </c>
      <c r="P48">
        <f t="shared" si="5"/>
        <v>0</v>
      </c>
      <c r="Q48" s="1"/>
      <c r="R48" s="9"/>
      <c r="S48" s="4"/>
      <c r="T48" s="4"/>
      <c r="U48" s="9"/>
      <c r="V48" s="4"/>
      <c r="W48" s="4"/>
      <c r="X48" s="4"/>
      <c r="Y48" s="10"/>
      <c r="Z48" s="4"/>
      <c r="AA48" s="4"/>
      <c r="AB48" s="4"/>
      <c r="AC48" s="9"/>
      <c r="AD48" s="26"/>
      <c r="AG48" s="28"/>
      <c r="AH48" s="20"/>
      <c r="AI48" s="18"/>
      <c r="AJ48" s="18"/>
      <c r="AK48" s="20"/>
      <c r="AL48" s="18"/>
      <c r="AS48" s="24"/>
    </row>
    <row r="49" spans="1:45">
      <c r="A49" t="str">
        <f>'[10]Cumulative Stats'!A118</f>
        <v>Ballman</v>
      </c>
      <c r="B49" s="8" t="s">
        <v>130</v>
      </c>
      <c r="C49">
        <f>'[10]Cumulative Stats'!C118</f>
        <v>1</v>
      </c>
      <c r="D49">
        <f>'[10]Cumulative Stats'!D118</f>
        <v>0</v>
      </c>
      <c r="E49">
        <f>'[10]Cumulative Stats'!E118</f>
        <v>0</v>
      </c>
      <c r="F49">
        <f>'[10]Cumulative Stats'!F118</f>
        <v>0</v>
      </c>
      <c r="G49">
        <f>'[10]Cumulative Stats'!G118</f>
        <v>0</v>
      </c>
      <c r="H49">
        <f>'[10]Cumulative Stats'!H118</f>
        <v>0</v>
      </c>
      <c r="I49">
        <f>'[10]Cumulative Stats'!I118</f>
        <v>0</v>
      </c>
      <c r="J49" s="6">
        <f>'[10]Cumulative Stats'!J118</f>
        <v>0</v>
      </c>
      <c r="K49" s="6">
        <f>'[10]Cumulative Stats'!K118</f>
        <v>0</v>
      </c>
      <c r="L49" s="6">
        <f>'[10]Cumulative Stats'!L118</f>
        <v>0</v>
      </c>
      <c r="M49" s="6">
        <f>'[10]Cumulative Stats'!M118</f>
        <v>39.583333333333336</v>
      </c>
      <c r="N49">
        <f>'[10]Cumulative Stats'!N118</f>
        <v>0</v>
      </c>
      <c r="O49">
        <f t="shared" si="4"/>
        <v>0</v>
      </c>
      <c r="P49">
        <f t="shared" si="5"/>
        <v>0</v>
      </c>
      <c r="Q49" s="1"/>
      <c r="R49" s="9"/>
      <c r="S49" s="4"/>
      <c r="T49" s="4"/>
      <c r="U49" s="9"/>
      <c r="V49" s="4"/>
      <c r="W49" s="4"/>
      <c r="X49" s="4"/>
      <c r="Y49" s="10"/>
      <c r="Z49" s="4"/>
      <c r="AA49" s="4"/>
      <c r="AB49" s="4"/>
      <c r="AC49" s="9"/>
      <c r="AD49" s="26"/>
      <c r="AG49" s="28"/>
      <c r="AH49" s="20"/>
      <c r="AI49" s="18"/>
      <c r="AJ49" s="18"/>
      <c r="AK49" s="20"/>
      <c r="AL49" s="18"/>
      <c r="AS49" s="24"/>
    </row>
    <row r="50" spans="1:45">
      <c r="A50" t="str">
        <f>'[8]Cumulative Stats'!A119</f>
        <v>Dodd</v>
      </c>
      <c r="B50" s="8" t="s">
        <v>128</v>
      </c>
      <c r="C50">
        <f>'[8]Cumulative Stats'!C119</f>
        <v>1</v>
      </c>
      <c r="D50">
        <f>'[8]Cumulative Stats'!D119</f>
        <v>0</v>
      </c>
      <c r="E50">
        <f>'[8]Cumulative Stats'!E119</f>
        <v>0</v>
      </c>
      <c r="F50">
        <f>'[8]Cumulative Stats'!F119</f>
        <v>0</v>
      </c>
      <c r="G50">
        <f>'[8]Cumulative Stats'!G119</f>
        <v>0</v>
      </c>
      <c r="H50">
        <f>'[8]Cumulative Stats'!H119</f>
        <v>0</v>
      </c>
      <c r="I50">
        <f>'[8]Cumulative Stats'!I119</f>
        <v>0</v>
      </c>
      <c r="J50" s="6">
        <f>'[8]Cumulative Stats'!J119</f>
        <v>0</v>
      </c>
      <c r="K50" s="6">
        <f>'[8]Cumulative Stats'!K119</f>
        <v>0</v>
      </c>
      <c r="L50" s="6">
        <f>'[8]Cumulative Stats'!L119</f>
        <v>0</v>
      </c>
      <c r="M50" s="6">
        <f>'[8]Cumulative Stats'!M119</f>
        <v>39.583333333333336</v>
      </c>
      <c r="N50">
        <f>'[8]Cumulative Stats'!N119</f>
        <v>0</v>
      </c>
      <c r="O50">
        <f t="shared" si="4"/>
        <v>0</v>
      </c>
      <c r="P50">
        <f t="shared" si="5"/>
        <v>0</v>
      </c>
      <c r="Q50" s="1"/>
      <c r="R50" s="9"/>
      <c r="S50" s="4"/>
      <c r="T50" s="4"/>
      <c r="U50" s="9"/>
      <c r="V50" s="4"/>
      <c r="W50" s="4"/>
      <c r="X50" s="4"/>
      <c r="Y50" s="10"/>
      <c r="Z50" s="4"/>
      <c r="AA50" s="4"/>
      <c r="AB50" s="4"/>
      <c r="AC50" s="9"/>
      <c r="AD50" s="26"/>
      <c r="AG50" s="28"/>
      <c r="AH50" s="20"/>
      <c r="AI50" s="18"/>
      <c r="AJ50" s="18"/>
      <c r="AK50" s="20"/>
      <c r="AL50" s="18"/>
      <c r="AS50" s="24"/>
    </row>
    <row r="51" spans="1:45">
      <c r="B51" s="8"/>
      <c r="J51" s="6"/>
      <c r="K51" s="6"/>
      <c r="L51" s="6"/>
      <c r="M51" s="6"/>
      <c r="O51">
        <f t="shared" si="4"/>
        <v>-1</v>
      </c>
      <c r="P51">
        <f t="shared" si="5"/>
        <v>0</v>
      </c>
      <c r="Q51" s="1"/>
      <c r="R51" s="9"/>
      <c r="S51" s="4"/>
      <c r="T51" s="4"/>
      <c r="U51" s="9"/>
      <c r="V51" s="4"/>
      <c r="W51" s="4"/>
      <c r="X51" s="4"/>
      <c r="Y51" s="10"/>
      <c r="Z51" s="4"/>
      <c r="AA51" s="4"/>
      <c r="AB51" s="4"/>
      <c r="AC51" s="9"/>
      <c r="AD51" s="26"/>
      <c r="AG51" s="28"/>
      <c r="AH51" s="20"/>
      <c r="AI51" s="18"/>
      <c r="AJ51" s="18"/>
      <c r="AK51" s="20"/>
      <c r="AL51" s="18"/>
      <c r="AS51" s="24"/>
    </row>
    <row r="52" spans="1:45">
      <c r="B52" s="8"/>
      <c r="J52" s="6"/>
      <c r="K52" s="6"/>
      <c r="L52" s="6"/>
      <c r="M52" s="6"/>
      <c r="O52">
        <f t="shared" si="4"/>
        <v>-1</v>
      </c>
      <c r="P52">
        <f t="shared" si="5"/>
        <v>0</v>
      </c>
      <c r="Q52" s="1"/>
      <c r="R52" s="9"/>
      <c r="S52" s="4"/>
      <c r="T52" s="4"/>
      <c r="U52" s="9"/>
      <c r="V52" s="4"/>
      <c r="W52" s="4"/>
      <c r="X52" s="4"/>
      <c r="Y52" s="10"/>
      <c r="Z52" s="4"/>
      <c r="AA52" s="4"/>
      <c r="AB52" s="4"/>
      <c r="AC52" s="9"/>
      <c r="AD52" s="26"/>
      <c r="AG52" s="28"/>
      <c r="AH52" s="20"/>
      <c r="AI52" s="18"/>
      <c r="AJ52" s="18"/>
      <c r="AK52" s="20"/>
      <c r="AL52" s="18"/>
      <c r="AS52" s="24"/>
    </row>
    <row r="53" spans="1:45">
      <c r="B53" s="8"/>
      <c r="K53" s="6"/>
      <c r="L53" s="6"/>
      <c r="M53" s="6"/>
      <c r="O53">
        <f t="shared" si="4"/>
        <v>-1</v>
      </c>
      <c r="P53">
        <f t="shared" si="5"/>
        <v>0</v>
      </c>
      <c r="Q53" s="1"/>
      <c r="R53" s="9"/>
      <c r="S53" s="4"/>
      <c r="T53" s="4"/>
      <c r="U53" s="9"/>
      <c r="V53" s="4"/>
      <c r="W53" s="4"/>
      <c r="X53" s="4"/>
      <c r="Y53" s="10"/>
      <c r="Z53" s="4"/>
      <c r="AA53" s="4"/>
      <c r="AB53" s="4"/>
      <c r="AC53" s="9"/>
      <c r="AD53" s="26"/>
      <c r="AG53" s="28"/>
      <c r="AH53" s="20"/>
      <c r="AI53" s="18"/>
      <c r="AJ53" s="18"/>
      <c r="AK53" s="20"/>
      <c r="AL53" s="18"/>
      <c r="AS53" s="24"/>
    </row>
    <row r="54" spans="1:45">
      <c r="B54" s="8"/>
      <c r="M54" s="6"/>
      <c r="O54">
        <f t="shared" si="4"/>
        <v>-1</v>
      </c>
      <c r="P54">
        <f t="shared" si="5"/>
        <v>0</v>
      </c>
      <c r="Q54" s="1"/>
      <c r="R54" s="9"/>
      <c r="S54" s="4"/>
      <c r="T54" s="4"/>
      <c r="U54" s="9"/>
      <c r="V54" s="4"/>
      <c r="W54" s="4"/>
      <c r="X54" s="4"/>
      <c r="Y54" s="10"/>
      <c r="Z54" s="4"/>
      <c r="AA54" s="4"/>
      <c r="AB54" s="4"/>
      <c r="AC54" s="9"/>
      <c r="AD54" s="26"/>
      <c r="AG54" s="28"/>
      <c r="AH54" s="20"/>
      <c r="AI54" s="18"/>
      <c r="AJ54" s="18"/>
      <c r="AK54" s="20"/>
      <c r="AL54" s="18"/>
      <c r="AS54" s="24"/>
    </row>
    <row r="55" spans="1:45">
      <c r="B55" s="8"/>
      <c r="K55" s="6"/>
      <c r="L55" s="6"/>
      <c r="M55" s="6"/>
      <c r="O55">
        <f t="shared" si="4"/>
        <v>-1</v>
      </c>
      <c r="P55">
        <f t="shared" si="5"/>
        <v>0</v>
      </c>
      <c r="Q55" s="1"/>
      <c r="R55" s="9"/>
      <c r="S55" s="4"/>
      <c r="T55" s="4"/>
      <c r="U55" s="9"/>
      <c r="V55" s="4"/>
      <c r="W55" s="4"/>
      <c r="X55" s="4"/>
      <c r="Y55" s="10"/>
      <c r="Z55" s="4"/>
      <c r="AA55" s="4"/>
      <c r="AB55" s="4"/>
      <c r="AC55" s="9"/>
      <c r="AD55" s="26"/>
      <c r="AG55" s="28"/>
      <c r="AH55" s="20"/>
      <c r="AI55" s="18"/>
      <c r="AJ55" s="18"/>
      <c r="AK55" s="20"/>
      <c r="AL55" s="18"/>
      <c r="AS55" s="24"/>
    </row>
    <row r="56" spans="1:45">
      <c r="B56" s="8"/>
      <c r="J56" s="6"/>
      <c r="K56" s="6"/>
      <c r="L56" s="6"/>
      <c r="M56" s="6"/>
      <c r="O56">
        <f t="shared" ref="O56:O58" si="6">IF(C56&gt;=$C$1*14,1,IF(C56+N56=0,-1,0))</f>
        <v>-1</v>
      </c>
      <c r="P56">
        <f t="shared" ref="P56:P58" si="7">IF(C56&gt;=$D$1*$C$1,1,0)</f>
        <v>0</v>
      </c>
      <c r="Q56" s="1"/>
      <c r="R56" s="9"/>
      <c r="S56" s="4"/>
      <c r="T56" s="4"/>
      <c r="U56" s="9"/>
      <c r="V56" s="4"/>
      <c r="W56" s="4"/>
      <c r="X56" s="4"/>
      <c r="Y56" s="10"/>
      <c r="Z56" s="4"/>
      <c r="AA56" s="4"/>
      <c r="AB56" s="4"/>
      <c r="AC56" s="9"/>
      <c r="AD56" s="26"/>
      <c r="AG56" s="28"/>
      <c r="AH56" s="20"/>
      <c r="AI56" s="18"/>
      <c r="AJ56" s="18"/>
      <c r="AK56" s="20"/>
      <c r="AL56" s="18"/>
      <c r="AS56" s="24"/>
    </row>
    <row r="57" spans="1:45">
      <c r="B57" s="8"/>
      <c r="K57" s="6"/>
      <c r="L57" s="6"/>
      <c r="M57" s="6"/>
      <c r="O57">
        <f t="shared" si="6"/>
        <v>-1</v>
      </c>
      <c r="P57">
        <f t="shared" si="7"/>
        <v>0</v>
      </c>
      <c r="Q57" s="1"/>
      <c r="R57" s="9"/>
      <c r="S57" s="4"/>
      <c r="T57" s="4"/>
      <c r="U57" s="9"/>
      <c r="V57" s="4"/>
      <c r="W57" s="4"/>
      <c r="X57" s="4"/>
      <c r="Y57" s="10"/>
      <c r="Z57" s="4"/>
      <c r="AA57" s="4"/>
      <c r="AB57" s="4"/>
      <c r="AC57" s="9"/>
      <c r="AD57" s="26"/>
      <c r="AG57" s="28"/>
      <c r="AH57" s="20"/>
      <c r="AI57" s="18"/>
      <c r="AJ57" s="18"/>
      <c r="AK57" s="20"/>
      <c r="AL57" s="18"/>
      <c r="AS57" s="24"/>
    </row>
    <row r="58" spans="1:45">
      <c r="B58" s="8"/>
      <c r="O58">
        <f t="shared" si="6"/>
        <v>-1</v>
      </c>
      <c r="P58">
        <f t="shared" si="7"/>
        <v>0</v>
      </c>
      <c r="Q58" s="1"/>
      <c r="R58" s="9"/>
      <c r="S58" s="4"/>
      <c r="T58" s="4"/>
      <c r="U58" s="9"/>
      <c r="V58" s="4"/>
      <c r="W58" s="4"/>
      <c r="X58" s="4"/>
      <c r="Y58" s="10"/>
      <c r="Z58" s="4"/>
      <c r="AA58" s="4"/>
      <c r="AB58" s="4"/>
      <c r="AC58" s="9"/>
      <c r="AD58" s="26"/>
      <c r="AG58" s="28"/>
      <c r="AH58" s="20"/>
      <c r="AI58" s="18"/>
      <c r="AJ58" s="18"/>
      <c r="AK58" s="20"/>
      <c r="AL58" s="18"/>
      <c r="AS58" s="24"/>
    </row>
    <row r="59" spans="1:45">
      <c r="P59"/>
      <c r="Q59" s="1"/>
      <c r="R59" s="9"/>
      <c r="S59" s="4"/>
      <c r="T59" s="4"/>
      <c r="U59" s="9"/>
      <c r="V59" s="4"/>
      <c r="W59" s="4"/>
      <c r="X59" s="4"/>
      <c r="Y59" s="10"/>
      <c r="Z59" s="4"/>
      <c r="AA59" s="4"/>
      <c r="AB59" s="4"/>
      <c r="AC59" s="9"/>
      <c r="AD59" s="26"/>
      <c r="AG59" s="28"/>
      <c r="AH59" s="20"/>
      <c r="AI59" s="18"/>
      <c r="AJ59" s="18"/>
      <c r="AK59" s="20"/>
      <c r="AL59" s="18"/>
      <c r="AS59" s="24"/>
    </row>
    <row r="60" spans="1:45">
      <c r="P60"/>
      <c r="Q60" s="1"/>
      <c r="R60" s="9"/>
      <c r="S60" s="4"/>
      <c r="T60" s="4"/>
      <c r="U60" s="9"/>
      <c r="V60" s="4"/>
      <c r="W60" s="4"/>
      <c r="X60" s="4"/>
      <c r="Y60" s="10"/>
      <c r="Z60" s="4"/>
      <c r="AA60" s="4"/>
      <c r="AB60" s="4"/>
      <c r="AC60" s="9"/>
      <c r="AD60" s="26"/>
      <c r="AG60" s="28"/>
      <c r="AH60" s="20"/>
      <c r="AI60" s="18"/>
      <c r="AJ60" s="18"/>
      <c r="AK60" s="20"/>
      <c r="AL60" s="18"/>
      <c r="AS60" s="24"/>
    </row>
    <row r="61" spans="1:45">
      <c r="P61"/>
      <c r="Q61" s="1"/>
      <c r="R61" s="9"/>
      <c r="S61" s="4"/>
      <c r="T61" s="4"/>
      <c r="U61" s="9"/>
      <c r="V61" s="4"/>
      <c r="W61" s="4"/>
      <c r="X61" s="4"/>
      <c r="Y61" s="10"/>
      <c r="Z61" s="4"/>
      <c r="AA61" s="4"/>
      <c r="AB61" s="4"/>
      <c r="AC61" s="9"/>
      <c r="AD61" s="26"/>
      <c r="AG61" s="28"/>
      <c r="AH61" s="20"/>
      <c r="AI61" s="18"/>
      <c r="AJ61" s="18"/>
      <c r="AK61" s="20"/>
      <c r="AL61" s="18"/>
      <c r="AS61" s="24"/>
    </row>
    <row r="62" spans="1:45">
      <c r="P62"/>
      <c r="Q62" s="1"/>
      <c r="R62" s="9"/>
      <c r="S62" s="4"/>
      <c r="T62" s="4"/>
      <c r="U62" s="9"/>
      <c r="V62" s="4"/>
      <c r="W62" s="4"/>
      <c r="X62" s="4"/>
      <c r="Y62" s="10"/>
      <c r="Z62" s="4"/>
      <c r="AA62" s="4"/>
      <c r="AB62" s="4"/>
      <c r="AC62" s="9"/>
      <c r="AD62" s="26"/>
      <c r="AG62" s="28"/>
      <c r="AH62" s="20"/>
      <c r="AI62" s="18"/>
      <c r="AJ62" s="18"/>
      <c r="AK62" s="20"/>
      <c r="AL62" s="18"/>
    </row>
    <row r="63" spans="1:45">
      <c r="P63"/>
      <c r="Q63" s="1"/>
      <c r="R63" s="9"/>
      <c r="S63" s="4"/>
      <c r="T63" s="4"/>
      <c r="U63" s="9"/>
      <c r="V63" s="4"/>
      <c r="W63" s="4"/>
      <c r="X63" s="4"/>
      <c r="Y63" s="10"/>
      <c r="Z63" s="4"/>
      <c r="AA63" s="4"/>
      <c r="AB63" s="4"/>
      <c r="AC63" s="9"/>
      <c r="AD63" s="26"/>
      <c r="AG63" s="28"/>
      <c r="AH63" s="20"/>
      <c r="AI63" s="18"/>
      <c r="AJ63" s="18"/>
      <c r="AK63" s="20"/>
      <c r="AL63" s="18"/>
    </row>
    <row r="64" spans="1:45">
      <c r="P64"/>
      <c r="Q64" s="1"/>
      <c r="R64" s="9"/>
      <c r="S64" s="4"/>
      <c r="T64" s="4"/>
      <c r="U64" s="9"/>
      <c r="V64" s="4"/>
      <c r="W64" s="4"/>
      <c r="X64" s="4"/>
      <c r="Y64" s="10"/>
      <c r="Z64" s="4"/>
      <c r="AA64" s="4"/>
      <c r="AB64" s="4"/>
      <c r="AC64" s="9"/>
      <c r="AD64" s="26"/>
      <c r="AG64" s="28"/>
      <c r="AH64" s="20"/>
      <c r="AI64" s="18"/>
      <c r="AJ64" s="18"/>
      <c r="AK64" s="20"/>
      <c r="AL64" s="18"/>
    </row>
    <row r="65" spans="16:38">
      <c r="P65"/>
      <c r="Q65" s="1"/>
      <c r="R65" s="9"/>
      <c r="S65" s="4"/>
      <c r="T65" s="4"/>
      <c r="U65" s="9"/>
      <c r="V65" s="4"/>
      <c r="W65" s="4"/>
      <c r="X65" s="4"/>
      <c r="Y65" s="10"/>
      <c r="Z65" s="4"/>
      <c r="AA65" s="4"/>
      <c r="AB65" s="4"/>
      <c r="AC65" s="9"/>
      <c r="AD65" s="26"/>
      <c r="AG65" s="28"/>
      <c r="AH65" s="20"/>
      <c r="AI65" s="18"/>
      <c r="AJ65" s="18"/>
      <c r="AK65" s="20"/>
      <c r="AL65" s="18"/>
    </row>
    <row r="66" spans="16:38">
      <c r="P66"/>
      <c r="Q66" s="1"/>
      <c r="R66" s="9"/>
      <c r="S66" s="4"/>
      <c r="T66" s="4"/>
      <c r="U66" s="9"/>
      <c r="V66" s="4"/>
      <c r="W66" s="4"/>
      <c r="X66" s="4"/>
      <c r="Y66" s="10"/>
      <c r="Z66" s="4"/>
      <c r="AA66" s="4"/>
      <c r="AB66" s="4"/>
      <c r="AC66" s="9"/>
      <c r="AD66" s="26"/>
      <c r="AG66" s="28"/>
      <c r="AH66" s="20"/>
      <c r="AI66" s="18"/>
      <c r="AJ66" s="18"/>
      <c r="AK66" s="20"/>
      <c r="AL66" s="18"/>
    </row>
    <row r="67" spans="16:38">
      <c r="P67"/>
      <c r="Q67" s="1"/>
      <c r="R67" s="9"/>
      <c r="S67" s="4"/>
      <c r="T67" s="4"/>
      <c r="U67" s="9"/>
      <c r="V67" s="4"/>
      <c r="W67" s="4"/>
      <c r="X67" s="4"/>
      <c r="Y67" s="10"/>
      <c r="Z67" s="4"/>
      <c r="AA67" s="4"/>
      <c r="AB67" s="4"/>
      <c r="AC67" s="9"/>
      <c r="AD67" s="26"/>
      <c r="AG67" s="28"/>
      <c r="AH67" s="20"/>
      <c r="AI67" s="18"/>
      <c r="AJ67" s="18"/>
      <c r="AK67" s="20"/>
      <c r="AL67" s="18"/>
    </row>
    <row r="68" spans="16:38">
      <c r="P68"/>
      <c r="Q68" s="1"/>
      <c r="R68" s="9"/>
      <c r="S68" s="4"/>
      <c r="T68" s="4"/>
      <c r="U68" s="9"/>
      <c r="V68" s="4"/>
      <c r="W68" s="4"/>
      <c r="X68" s="4"/>
      <c r="Y68" s="10"/>
      <c r="Z68" s="4"/>
      <c r="AA68" s="4"/>
      <c r="AB68" s="4"/>
      <c r="AC68" s="9"/>
      <c r="AD68" s="26"/>
      <c r="AG68" s="28"/>
      <c r="AH68" s="20"/>
      <c r="AI68" s="18"/>
      <c r="AJ68" s="18"/>
      <c r="AK68" s="20"/>
      <c r="AL68" s="18"/>
    </row>
    <row r="69" spans="16:38">
      <c r="P69"/>
      <c r="Q69" s="1"/>
      <c r="R69" s="9"/>
      <c r="S69" s="4"/>
      <c r="T69" s="4"/>
      <c r="U69" s="9"/>
      <c r="V69" s="4"/>
      <c r="W69" s="4"/>
      <c r="X69" s="4"/>
      <c r="Y69" s="10"/>
      <c r="Z69" s="4"/>
      <c r="AA69" s="4"/>
      <c r="AB69" s="4"/>
      <c r="AC69" s="9"/>
      <c r="AD69" s="26"/>
      <c r="AG69" s="28"/>
      <c r="AH69" s="20"/>
      <c r="AI69" s="18"/>
      <c r="AJ69" s="18"/>
      <c r="AK69" s="20"/>
      <c r="AL69" s="18"/>
    </row>
    <row r="70" spans="16:38">
      <c r="P70"/>
      <c r="Q70" s="1"/>
      <c r="R70" s="9"/>
      <c r="S70" s="4"/>
      <c r="T70" s="4"/>
      <c r="U70" s="9"/>
      <c r="V70" s="4"/>
      <c r="W70" s="4"/>
      <c r="X70" s="4"/>
      <c r="Y70" s="10"/>
      <c r="Z70" s="4"/>
      <c r="AA70" s="4"/>
      <c r="AB70" s="4"/>
      <c r="AC70" s="9"/>
      <c r="AD70" s="26"/>
      <c r="AG70" s="28"/>
      <c r="AH70" s="20"/>
      <c r="AI70" s="18"/>
      <c r="AJ70" s="18"/>
      <c r="AK70" s="20"/>
      <c r="AL70" s="18"/>
    </row>
    <row r="71" spans="16:38">
      <c r="P71"/>
      <c r="Q71" s="1"/>
      <c r="R71" s="9"/>
      <c r="S71" s="4"/>
      <c r="T71" s="4"/>
      <c r="U71" s="9"/>
      <c r="V71" s="4"/>
      <c r="W71" s="4"/>
      <c r="X71" s="4"/>
      <c r="Y71" s="10"/>
      <c r="Z71" s="4"/>
      <c r="AA71" s="4"/>
      <c r="AB71" s="4"/>
      <c r="AC71" s="9"/>
      <c r="AD71" s="26"/>
      <c r="AG71" s="28"/>
      <c r="AH71" s="20"/>
      <c r="AI71" s="18"/>
      <c r="AJ71" s="18"/>
      <c r="AK71" s="20"/>
      <c r="AL71" s="18"/>
    </row>
    <row r="72" spans="16:38">
      <c r="P72"/>
      <c r="Q72" s="1"/>
      <c r="R72" s="9"/>
      <c r="S72" s="4"/>
      <c r="T72" s="4"/>
      <c r="U72" s="9"/>
      <c r="V72" s="4"/>
      <c r="W72" s="4"/>
      <c r="X72" s="4"/>
      <c r="Y72" s="10"/>
      <c r="Z72" s="4"/>
      <c r="AA72" s="4"/>
      <c r="AB72" s="4"/>
      <c r="AC72" s="9"/>
      <c r="AD72" s="26"/>
      <c r="AG72" s="28"/>
      <c r="AH72" s="20"/>
      <c r="AI72" s="18"/>
      <c r="AJ72" s="18"/>
      <c r="AK72" s="20"/>
      <c r="AL72" s="18"/>
    </row>
    <row r="73" spans="16:38">
      <c r="P73"/>
      <c r="Q73" s="1"/>
      <c r="R73" s="9"/>
      <c r="S73" s="4"/>
      <c r="T73" s="4"/>
      <c r="U73" s="9"/>
      <c r="V73" s="4"/>
      <c r="W73" s="4"/>
      <c r="X73" s="4"/>
      <c r="Y73" s="10"/>
      <c r="Z73" s="4"/>
      <c r="AA73" s="4"/>
      <c r="AB73" s="4"/>
      <c r="AC73" s="9"/>
      <c r="AD73" s="26"/>
      <c r="AG73" s="28"/>
      <c r="AH73" s="20"/>
      <c r="AI73" s="18"/>
      <c r="AJ73" s="18"/>
      <c r="AK73" s="20"/>
      <c r="AL73" s="18"/>
    </row>
    <row r="74" spans="16:38">
      <c r="P74"/>
      <c r="Q74" s="1"/>
      <c r="R74" s="9"/>
      <c r="S74" s="4"/>
      <c r="T74" s="4"/>
      <c r="U74" s="9"/>
      <c r="V74" s="4"/>
      <c r="W74" s="4"/>
      <c r="X74" s="4"/>
      <c r="Y74" s="10"/>
      <c r="Z74" s="4"/>
      <c r="AA74" s="4"/>
      <c r="AB74" s="4"/>
      <c r="AC74" s="9"/>
      <c r="AD74" s="26"/>
      <c r="AG74" s="28"/>
      <c r="AH74" s="20"/>
      <c r="AI74" s="18"/>
      <c r="AJ74" s="18"/>
      <c r="AK74" s="20"/>
      <c r="AL74" s="18"/>
    </row>
    <row r="75" spans="16:38">
      <c r="P75"/>
      <c r="Q75" s="1"/>
      <c r="R75" s="9"/>
      <c r="S75" s="4"/>
      <c r="T75" s="4"/>
      <c r="U75" s="9"/>
      <c r="V75" s="4"/>
      <c r="W75" s="4"/>
      <c r="X75" s="4"/>
      <c r="Y75" s="10"/>
      <c r="Z75" s="4"/>
      <c r="AA75" s="4"/>
      <c r="AB75" s="4"/>
      <c r="AC75" s="9"/>
      <c r="AD75" s="26"/>
      <c r="AG75" s="28"/>
      <c r="AH75" s="20"/>
      <c r="AI75" s="18"/>
      <c r="AJ75" s="18"/>
      <c r="AK75" s="20"/>
      <c r="AL75" s="18"/>
    </row>
    <row r="76" spans="16:38">
      <c r="P76"/>
      <c r="Q76" s="1"/>
      <c r="R76" s="9"/>
      <c r="S76" s="4"/>
      <c r="T76" s="4"/>
      <c r="U76" s="9"/>
      <c r="V76" s="4"/>
      <c r="W76" s="4"/>
      <c r="X76" s="4"/>
      <c r="Y76" s="10"/>
      <c r="Z76" s="4"/>
      <c r="AA76" s="4"/>
      <c r="AB76" s="4"/>
      <c r="AC76" s="9"/>
      <c r="AD76" s="26"/>
      <c r="AG76" s="28"/>
      <c r="AH76" s="20"/>
      <c r="AI76" s="18"/>
      <c r="AJ76" s="18"/>
      <c r="AK76" s="20"/>
      <c r="AL76" s="18"/>
    </row>
    <row r="77" spans="16:38">
      <c r="P77"/>
      <c r="Q77" s="1"/>
      <c r="R77" s="9"/>
      <c r="S77" s="4"/>
      <c r="T77" s="4"/>
      <c r="U77" s="9"/>
      <c r="V77" s="4"/>
      <c r="W77" s="4"/>
      <c r="X77" s="4"/>
      <c r="Y77" s="10"/>
      <c r="Z77" s="4"/>
      <c r="AA77" s="4"/>
      <c r="AB77" s="4"/>
      <c r="AC77" s="9"/>
      <c r="AD77" s="26"/>
      <c r="AG77" s="28"/>
      <c r="AH77" s="20"/>
      <c r="AI77" s="18"/>
      <c r="AJ77" s="18"/>
      <c r="AK77" s="20"/>
      <c r="AL77" s="18"/>
    </row>
    <row r="78" spans="16:38">
      <c r="P78"/>
      <c r="Q78" s="1"/>
      <c r="R78" s="9"/>
      <c r="S78" s="4"/>
      <c r="T78" s="4"/>
      <c r="U78" s="9"/>
      <c r="V78" s="4"/>
      <c r="W78" s="4"/>
      <c r="X78" s="4"/>
      <c r="Y78" s="10"/>
      <c r="Z78" s="4"/>
      <c r="AA78" s="4"/>
      <c r="AB78" s="4"/>
      <c r="AC78" s="9"/>
      <c r="AD78" s="26"/>
      <c r="AG78" s="28"/>
      <c r="AH78" s="20"/>
      <c r="AI78" s="18"/>
      <c r="AJ78" s="18"/>
      <c r="AK78" s="20"/>
      <c r="AL78" s="18"/>
    </row>
    <row r="79" spans="16:38">
      <c r="P79"/>
      <c r="Q79" s="1"/>
      <c r="R79" s="9"/>
      <c r="S79" s="4"/>
      <c r="T79" s="4"/>
      <c r="U79" s="9"/>
      <c r="V79" s="4"/>
      <c r="W79" s="4"/>
      <c r="X79" s="4"/>
      <c r="Y79" s="10"/>
      <c r="Z79" s="4"/>
      <c r="AA79" s="4"/>
      <c r="AB79" s="4"/>
      <c r="AC79" s="9"/>
      <c r="AD79" s="26"/>
      <c r="AG79" s="28"/>
      <c r="AH79" s="20"/>
      <c r="AI79" s="18"/>
      <c r="AJ79" s="18"/>
      <c r="AK79" s="20"/>
      <c r="AL79" s="18"/>
    </row>
    <row r="80" spans="16:38">
      <c r="P80"/>
      <c r="Q80" s="1"/>
      <c r="R80" s="9"/>
      <c r="S80" s="4"/>
      <c r="T80" s="4"/>
      <c r="U80" s="9"/>
      <c r="V80" s="4"/>
      <c r="W80" s="4"/>
      <c r="X80" s="4"/>
      <c r="Y80" s="10"/>
      <c r="Z80" s="4"/>
      <c r="AA80" s="4"/>
      <c r="AB80" s="4"/>
      <c r="AC80" s="9"/>
      <c r="AD80" s="26"/>
      <c r="AG80" s="28"/>
      <c r="AH80" s="20"/>
      <c r="AI80" s="18"/>
      <c r="AJ80" s="18"/>
      <c r="AK80" s="20"/>
      <c r="AL80" s="18"/>
    </row>
    <row r="81" spans="16:38">
      <c r="P81"/>
      <c r="Q81" s="1"/>
      <c r="R81" s="9"/>
      <c r="S81" s="4"/>
      <c r="T81" s="4"/>
      <c r="U81" s="9"/>
      <c r="V81" s="4"/>
      <c r="W81" s="4"/>
      <c r="X81" s="4"/>
      <c r="Y81" s="10"/>
      <c r="Z81" s="4"/>
      <c r="AA81" s="4"/>
      <c r="AB81" s="4"/>
      <c r="AC81" s="9"/>
      <c r="AD81" s="26"/>
      <c r="AG81" s="28"/>
      <c r="AH81" s="20"/>
      <c r="AI81" s="18"/>
      <c r="AJ81" s="18"/>
      <c r="AK81" s="20"/>
      <c r="AL81" s="18"/>
    </row>
    <row r="82" spans="16:38">
      <c r="P82"/>
      <c r="Q82" s="1"/>
      <c r="R82" s="9"/>
      <c r="S82" s="4"/>
      <c r="T82" s="4"/>
      <c r="U82" s="9"/>
      <c r="V82" s="4"/>
      <c r="W82" s="4"/>
      <c r="X82" s="4"/>
      <c r="Y82" s="10"/>
      <c r="Z82" s="4"/>
      <c r="AA82" s="4"/>
      <c r="AB82" s="4"/>
      <c r="AC82" s="9"/>
      <c r="AD82" s="26"/>
      <c r="AG82" s="28"/>
      <c r="AH82" s="20"/>
      <c r="AI82" s="18"/>
      <c r="AJ82" s="18"/>
      <c r="AK82" s="20"/>
      <c r="AL82" s="18"/>
    </row>
    <row r="83" spans="16:38">
      <c r="P83"/>
      <c r="Q83" s="1"/>
      <c r="R83" s="9"/>
      <c r="S83" s="4"/>
      <c r="T83" s="4"/>
      <c r="U83" s="9"/>
      <c r="V83" s="4"/>
      <c r="W83" s="4"/>
      <c r="X83" s="4"/>
      <c r="Y83" s="10"/>
      <c r="Z83" s="4"/>
      <c r="AA83" s="4"/>
      <c r="AB83" s="4"/>
      <c r="AC83" s="9"/>
      <c r="AD83" s="26"/>
      <c r="AG83" s="28"/>
      <c r="AH83" s="20"/>
      <c r="AI83" s="18"/>
      <c r="AJ83" s="18"/>
      <c r="AK83" s="20"/>
      <c r="AL83" s="18"/>
    </row>
    <row r="84" spans="16:38">
      <c r="P84"/>
      <c r="Q84" s="1"/>
      <c r="R84" s="9"/>
      <c r="S84" s="4"/>
      <c r="T84" s="4"/>
      <c r="U84" s="9"/>
      <c r="V84" s="4"/>
      <c r="W84" s="4"/>
      <c r="X84" s="4"/>
      <c r="Y84" s="10"/>
      <c r="Z84" s="4"/>
      <c r="AA84" s="4"/>
      <c r="AB84" s="4"/>
      <c r="AC84" s="9"/>
      <c r="AD84" s="26"/>
      <c r="AG84" s="28"/>
      <c r="AH84" s="20"/>
      <c r="AI84" s="18"/>
      <c r="AJ84" s="18"/>
      <c r="AK84" s="20"/>
      <c r="AL84" s="18"/>
    </row>
    <row r="85" spans="16:38">
      <c r="P85"/>
      <c r="Q85" s="1"/>
      <c r="R85" s="9"/>
      <c r="S85" s="4"/>
      <c r="T85" s="4"/>
      <c r="U85" s="9"/>
      <c r="V85" s="4"/>
      <c r="W85" s="4"/>
      <c r="X85" s="4"/>
      <c r="Y85" s="10"/>
      <c r="Z85" s="4"/>
      <c r="AA85" s="4"/>
      <c r="AB85" s="4"/>
      <c r="AC85" s="9"/>
      <c r="AD85" s="26"/>
      <c r="AG85" s="28"/>
      <c r="AH85" s="20"/>
      <c r="AI85" s="18"/>
      <c r="AJ85" s="18"/>
      <c r="AK85" s="20"/>
      <c r="AL85" s="18"/>
    </row>
    <row r="86" spans="16:38">
      <c r="P86"/>
      <c r="Q86" s="1"/>
      <c r="R86" s="9"/>
      <c r="S86" s="4"/>
      <c r="T86" s="4"/>
      <c r="U86" s="9"/>
      <c r="V86" s="4"/>
      <c r="W86" s="4"/>
      <c r="X86" s="4"/>
      <c r="Y86" s="10"/>
      <c r="Z86" s="4"/>
      <c r="AA86" s="4"/>
      <c r="AB86" s="4"/>
      <c r="AC86" s="9"/>
      <c r="AD86" s="26"/>
      <c r="AG86" s="28"/>
      <c r="AH86" s="20"/>
      <c r="AI86" s="18"/>
      <c r="AJ86" s="18"/>
      <c r="AK86" s="20"/>
      <c r="AL86" s="18"/>
    </row>
    <row r="87" spans="16:38">
      <c r="P87"/>
      <c r="Q87" s="1"/>
      <c r="R87" s="9"/>
      <c r="S87" s="4"/>
      <c r="T87" s="4"/>
      <c r="U87" s="9"/>
      <c r="V87" s="4"/>
      <c r="W87" s="4"/>
      <c r="X87" s="4"/>
      <c r="Y87" s="10"/>
      <c r="Z87" s="4"/>
      <c r="AA87" s="4"/>
      <c r="AB87" s="4"/>
      <c r="AC87" s="9"/>
      <c r="AD87" s="26"/>
      <c r="AG87" s="28"/>
      <c r="AH87" s="20"/>
      <c r="AI87" s="18"/>
      <c r="AJ87" s="18"/>
      <c r="AK87" s="20"/>
      <c r="AL87" s="18"/>
    </row>
    <row r="88" spans="16:38">
      <c r="P88"/>
      <c r="Q88" s="1"/>
      <c r="R88" s="9"/>
      <c r="S88" s="4"/>
      <c r="T88" s="4"/>
      <c r="U88" s="9"/>
      <c r="V88" s="4"/>
      <c r="W88" s="4"/>
      <c r="X88" s="4"/>
      <c r="Y88" s="10"/>
      <c r="Z88" s="4"/>
      <c r="AA88" s="4"/>
      <c r="AB88" s="4"/>
      <c r="AC88" s="9"/>
      <c r="AD88" s="26"/>
      <c r="AG88" s="28"/>
      <c r="AH88" s="20"/>
      <c r="AI88" s="18"/>
      <c r="AJ88" s="18"/>
      <c r="AK88" s="20"/>
      <c r="AL88" s="18"/>
    </row>
    <row r="89" spans="16:38">
      <c r="P89"/>
      <c r="Q89" s="1"/>
      <c r="R89" s="9"/>
      <c r="S89" s="4"/>
      <c r="T89" s="4"/>
      <c r="U89" s="9"/>
      <c r="V89" s="4"/>
      <c r="W89" s="4"/>
      <c r="X89" s="4"/>
      <c r="Y89" s="10"/>
      <c r="Z89" s="4"/>
      <c r="AA89" s="4"/>
      <c r="AB89" s="4"/>
      <c r="AC89" s="9"/>
      <c r="AD89" s="26"/>
      <c r="AG89" s="28"/>
      <c r="AH89" s="20"/>
      <c r="AI89" s="18"/>
      <c r="AJ89" s="18"/>
      <c r="AK89" s="20"/>
      <c r="AL89" s="18"/>
    </row>
    <row r="90" spans="16:38">
      <c r="P90"/>
      <c r="Q90" s="1"/>
      <c r="R90" s="9"/>
      <c r="S90" s="4"/>
      <c r="T90" s="4"/>
      <c r="U90" s="9"/>
      <c r="V90" s="4"/>
      <c r="W90" s="4"/>
      <c r="X90" s="4"/>
      <c r="Y90" s="10"/>
      <c r="Z90" s="4"/>
      <c r="AA90" s="4"/>
      <c r="AB90" s="4"/>
      <c r="AC90" s="9"/>
      <c r="AD90" s="26"/>
      <c r="AG90" s="28"/>
      <c r="AH90" s="20"/>
      <c r="AI90" s="18"/>
      <c r="AJ90" s="18"/>
      <c r="AK90" s="20"/>
      <c r="AL90" s="18"/>
    </row>
    <row r="91" spans="16:38">
      <c r="P91"/>
      <c r="Q91" s="1"/>
      <c r="R91" s="9"/>
      <c r="S91" s="4"/>
      <c r="T91" s="4"/>
      <c r="U91" s="9"/>
      <c r="V91" s="4"/>
      <c r="W91" s="4"/>
      <c r="X91" s="4"/>
      <c r="Y91" s="10"/>
      <c r="Z91" s="4"/>
      <c r="AA91" s="4"/>
      <c r="AB91" s="4"/>
      <c r="AC91" s="9"/>
      <c r="AD91" s="26"/>
      <c r="AG91" s="28"/>
      <c r="AH91" s="20"/>
      <c r="AI91" s="18"/>
      <c r="AJ91" s="18"/>
      <c r="AK91" s="20"/>
      <c r="AL91" s="18"/>
    </row>
    <row r="92" spans="16:38">
      <c r="P92"/>
      <c r="Q92" s="1"/>
      <c r="R92" s="9"/>
      <c r="S92" s="4"/>
      <c r="T92" s="4"/>
      <c r="U92" s="9"/>
      <c r="V92" s="4"/>
      <c r="W92" s="4"/>
      <c r="X92" s="4"/>
      <c r="Y92" s="10"/>
      <c r="Z92" s="4"/>
      <c r="AA92" s="4"/>
      <c r="AB92" s="4"/>
      <c r="AC92" s="9"/>
      <c r="AD92" s="26"/>
      <c r="AG92" s="28"/>
      <c r="AH92" s="20"/>
      <c r="AI92" s="18"/>
      <c r="AJ92" s="18"/>
      <c r="AK92" s="20"/>
      <c r="AL92" s="18"/>
    </row>
    <row r="93" spans="16:38">
      <c r="P93"/>
      <c r="Q93" s="1"/>
      <c r="R93" s="9"/>
      <c r="S93" s="4"/>
      <c r="T93" s="4"/>
      <c r="U93" s="9"/>
      <c r="V93" s="4"/>
      <c r="W93" s="4"/>
      <c r="X93" s="4"/>
      <c r="Y93" s="10"/>
      <c r="Z93" s="4"/>
      <c r="AA93" s="4"/>
      <c r="AB93" s="4"/>
      <c r="AC93" s="9"/>
      <c r="AD93" s="26"/>
      <c r="AG93" s="28"/>
      <c r="AH93" s="20"/>
      <c r="AI93" s="18"/>
      <c r="AJ93" s="18"/>
      <c r="AK93" s="20"/>
      <c r="AL93" s="18"/>
    </row>
    <row r="94" spans="16:38">
      <c r="P94"/>
      <c r="Q94" s="1"/>
      <c r="R94" s="9"/>
      <c r="S94" s="4"/>
      <c r="T94" s="4"/>
      <c r="U94" s="9"/>
      <c r="V94" s="4"/>
      <c r="W94" s="4"/>
      <c r="X94" s="4"/>
      <c r="Y94" s="10"/>
      <c r="Z94" s="4"/>
      <c r="AA94" s="4"/>
      <c r="AB94" s="4"/>
      <c r="AC94" s="9"/>
      <c r="AD94" s="26"/>
      <c r="AG94" s="28"/>
      <c r="AH94" s="20"/>
      <c r="AI94" s="18"/>
      <c r="AJ94" s="18"/>
      <c r="AK94" s="20"/>
      <c r="AL94" s="18"/>
    </row>
    <row r="95" spans="16:38">
      <c r="P95"/>
      <c r="Q95" s="1"/>
      <c r="R95" s="9"/>
      <c r="S95" s="4"/>
      <c r="T95" s="4"/>
      <c r="U95" s="9"/>
      <c r="V95" s="4"/>
      <c r="W95" s="4"/>
      <c r="X95" s="4"/>
      <c r="Y95" s="10"/>
      <c r="Z95" s="4"/>
      <c r="AA95" s="4"/>
      <c r="AB95" s="4"/>
      <c r="AC95" s="9"/>
      <c r="AD95" s="26"/>
      <c r="AG95" s="28"/>
      <c r="AH95" s="20"/>
      <c r="AI95" s="18"/>
      <c r="AJ95" s="18"/>
      <c r="AK95" s="20"/>
      <c r="AL95" s="18"/>
    </row>
    <row r="96" spans="16:38">
      <c r="P96"/>
      <c r="Q96" s="1"/>
      <c r="R96" s="9"/>
      <c r="S96" s="4"/>
      <c r="T96" s="4"/>
      <c r="U96" s="9"/>
      <c r="V96" s="4"/>
      <c r="W96" s="4"/>
      <c r="X96" s="4"/>
      <c r="Y96" s="10"/>
      <c r="Z96" s="4"/>
      <c r="AA96" s="4"/>
      <c r="AB96" s="4"/>
      <c r="AC96" s="9"/>
      <c r="AD96" s="26"/>
      <c r="AG96" s="28"/>
      <c r="AH96" s="20"/>
      <c r="AI96" s="18"/>
      <c r="AJ96" s="18"/>
      <c r="AK96" s="20"/>
      <c r="AL96" s="18"/>
    </row>
    <row r="97" spans="16:38">
      <c r="P97"/>
      <c r="Q97" s="1"/>
      <c r="R97" s="9"/>
      <c r="S97" s="4"/>
      <c r="T97" s="4"/>
      <c r="U97" s="9"/>
      <c r="V97" s="4"/>
      <c r="W97" s="4"/>
      <c r="X97" s="4"/>
      <c r="Y97" s="10"/>
      <c r="Z97" s="4"/>
      <c r="AA97" s="4"/>
      <c r="AB97" s="4"/>
      <c r="AC97" s="9"/>
      <c r="AD97" s="26"/>
      <c r="AG97" s="28"/>
      <c r="AH97" s="20"/>
      <c r="AI97" s="18"/>
      <c r="AJ97" s="18"/>
      <c r="AK97" s="20"/>
      <c r="AL97" s="18"/>
    </row>
    <row r="98" spans="16:38">
      <c r="P98"/>
      <c r="Q98" s="1"/>
      <c r="R98" s="9"/>
      <c r="S98" s="4"/>
      <c r="T98" s="4"/>
      <c r="U98" s="9"/>
      <c r="V98" s="4"/>
      <c r="W98" s="4"/>
      <c r="X98" s="4"/>
      <c r="Y98" s="10"/>
      <c r="Z98" s="4"/>
      <c r="AA98" s="4"/>
      <c r="AB98" s="4"/>
      <c r="AC98" s="9"/>
      <c r="AD98" s="26"/>
      <c r="AG98" s="28"/>
      <c r="AH98" s="20"/>
      <c r="AI98" s="18"/>
      <c r="AJ98" s="18"/>
      <c r="AK98" s="20"/>
      <c r="AL98" s="18"/>
    </row>
    <row r="99" spans="16:38">
      <c r="P99"/>
      <c r="Q99" s="1"/>
      <c r="R99" s="9"/>
      <c r="S99" s="4"/>
      <c r="T99" s="4"/>
      <c r="U99" s="9"/>
      <c r="V99" s="4"/>
      <c r="W99" s="4"/>
      <c r="X99" s="4"/>
      <c r="Y99" s="10"/>
      <c r="Z99" s="4"/>
      <c r="AA99" s="4"/>
      <c r="AB99" s="4"/>
      <c r="AC99" s="9"/>
      <c r="AD99" s="26"/>
      <c r="AG99" s="28"/>
      <c r="AH99" s="20"/>
      <c r="AI99" s="18"/>
      <c r="AJ99" s="18"/>
      <c r="AK99" s="20"/>
      <c r="AL99" s="18"/>
    </row>
    <row r="100" spans="16:38">
      <c r="P100"/>
      <c r="Q100" s="1"/>
      <c r="R100" s="9"/>
      <c r="S100" s="4"/>
      <c r="T100" s="4"/>
      <c r="U100" s="9"/>
      <c r="V100" s="4"/>
      <c r="W100" s="4"/>
      <c r="X100" s="4"/>
      <c r="Y100" s="10"/>
      <c r="Z100" s="4"/>
      <c r="AA100" s="4"/>
      <c r="AB100" s="4"/>
      <c r="AC100" s="9"/>
      <c r="AD100" s="26"/>
      <c r="AG100" s="28"/>
      <c r="AH100" s="20"/>
      <c r="AI100" s="18"/>
      <c r="AJ100" s="18"/>
      <c r="AK100" s="20"/>
      <c r="AL100" s="18"/>
    </row>
    <row r="101" spans="16:38">
      <c r="P101"/>
      <c r="Q101" s="1"/>
      <c r="R101" s="9"/>
      <c r="S101" s="4"/>
      <c r="T101" s="4"/>
      <c r="U101" s="9"/>
      <c r="V101" s="4"/>
      <c r="W101" s="4"/>
      <c r="X101" s="4"/>
      <c r="Y101" s="10"/>
      <c r="Z101" s="4"/>
      <c r="AA101" s="4"/>
      <c r="AB101" s="4"/>
      <c r="AC101" s="9"/>
      <c r="AD101" s="26"/>
      <c r="AG101" s="28"/>
      <c r="AH101" s="20"/>
      <c r="AI101" s="18"/>
      <c r="AJ101" s="18"/>
      <c r="AK101" s="20"/>
      <c r="AL101" s="18"/>
    </row>
    <row r="102" spans="16:38">
      <c r="P102"/>
      <c r="Q102" s="1"/>
      <c r="R102" s="9"/>
      <c r="S102" s="4"/>
      <c r="T102" s="4"/>
      <c r="U102" s="9"/>
      <c r="V102" s="4"/>
      <c r="W102" s="4"/>
      <c r="X102" s="4"/>
      <c r="Y102" s="10"/>
      <c r="Z102" s="4"/>
      <c r="AA102" s="4"/>
      <c r="AB102" s="4"/>
      <c r="AC102" s="9"/>
      <c r="AD102" s="26"/>
      <c r="AG102" s="28"/>
      <c r="AH102" s="20"/>
      <c r="AI102" s="18"/>
      <c r="AJ102" s="18"/>
      <c r="AK102" s="20"/>
      <c r="AL102" s="18"/>
    </row>
    <row r="103" spans="16:38">
      <c r="P103"/>
      <c r="Q103" s="1"/>
      <c r="R103" s="9"/>
      <c r="S103" s="4"/>
      <c r="T103" s="4"/>
      <c r="U103" s="9"/>
      <c r="V103" s="4"/>
      <c r="W103" s="4"/>
      <c r="X103" s="4"/>
      <c r="Y103" s="10"/>
      <c r="Z103" s="4"/>
      <c r="AA103" s="4"/>
      <c r="AB103" s="4"/>
      <c r="AC103" s="9"/>
      <c r="AD103" s="26"/>
      <c r="AG103" s="28"/>
      <c r="AH103" s="20"/>
      <c r="AI103" s="18"/>
      <c r="AJ103" s="18"/>
      <c r="AK103" s="20"/>
      <c r="AL103" s="18"/>
    </row>
    <row r="104" spans="16:38">
      <c r="P104"/>
      <c r="Q104" s="1"/>
      <c r="R104" s="9"/>
      <c r="S104" s="4"/>
      <c r="T104" s="4"/>
      <c r="U104" s="9"/>
      <c r="V104" s="4"/>
      <c r="W104" s="4"/>
      <c r="X104" s="4"/>
      <c r="Y104" s="10"/>
      <c r="Z104" s="4"/>
      <c r="AA104" s="4"/>
      <c r="AB104" s="4"/>
      <c r="AC104" s="9"/>
      <c r="AD104" s="26"/>
      <c r="AG104" s="28"/>
      <c r="AH104" s="20"/>
      <c r="AI104" s="18"/>
      <c r="AJ104" s="18"/>
      <c r="AK104" s="20"/>
      <c r="AL104" s="18"/>
    </row>
    <row r="105" spans="16:38">
      <c r="P105"/>
      <c r="Q105" s="1"/>
      <c r="R105" s="9"/>
      <c r="S105" s="4"/>
      <c r="T105" s="4"/>
      <c r="U105" s="9"/>
      <c r="V105" s="4"/>
      <c r="W105" s="4"/>
      <c r="X105" s="4"/>
      <c r="Y105" s="10"/>
      <c r="Z105" s="4"/>
      <c r="AA105" s="4"/>
      <c r="AB105" s="4"/>
      <c r="AC105" s="9"/>
      <c r="AD105" s="26"/>
      <c r="AG105" s="28"/>
      <c r="AH105" s="20"/>
      <c r="AI105" s="18"/>
      <c r="AJ105" s="18"/>
      <c r="AK105" s="20"/>
      <c r="AL105" s="18"/>
    </row>
    <row r="106" spans="16:38">
      <c r="P106"/>
      <c r="Q106" s="1"/>
      <c r="R106" s="9"/>
      <c r="S106" s="4"/>
      <c r="T106" s="4"/>
      <c r="U106" s="9"/>
      <c r="V106" s="4"/>
      <c r="W106" s="4"/>
      <c r="X106" s="4"/>
      <c r="Y106" s="10"/>
      <c r="Z106" s="4"/>
      <c r="AA106" s="4"/>
      <c r="AB106" s="4"/>
      <c r="AC106" s="9"/>
      <c r="AD106" s="26"/>
      <c r="AG106" s="28"/>
      <c r="AH106" s="20"/>
      <c r="AI106" s="18"/>
      <c r="AJ106" s="18"/>
      <c r="AK106" s="20"/>
      <c r="AL106" s="18"/>
    </row>
    <row r="107" spans="16:38">
      <c r="P107"/>
      <c r="Q107" s="1"/>
      <c r="R107" s="9"/>
      <c r="S107" s="4"/>
      <c r="T107" s="4"/>
      <c r="U107" s="9"/>
      <c r="V107" s="4"/>
      <c r="W107" s="4"/>
      <c r="X107" s="4"/>
      <c r="Y107" s="10"/>
      <c r="Z107" s="4"/>
      <c r="AA107" s="4"/>
      <c r="AB107" s="4"/>
      <c r="AC107" s="9"/>
      <c r="AD107" s="26"/>
      <c r="AG107" s="28"/>
      <c r="AH107" s="20"/>
      <c r="AI107" s="18"/>
      <c r="AJ107" s="18"/>
      <c r="AK107" s="20"/>
      <c r="AL107" s="18"/>
    </row>
    <row r="108" spans="16:38">
      <c r="P108"/>
      <c r="Q108" s="1"/>
      <c r="R108" s="9"/>
      <c r="S108" s="4"/>
      <c r="T108" s="4"/>
      <c r="U108" s="9"/>
      <c r="V108" s="4"/>
      <c r="W108" s="4"/>
      <c r="X108" s="4"/>
      <c r="Y108" s="10"/>
      <c r="Z108" s="4"/>
      <c r="AA108" s="4"/>
      <c r="AB108" s="4"/>
      <c r="AC108" s="9"/>
      <c r="AD108" s="26"/>
      <c r="AG108" s="28"/>
      <c r="AH108" s="20"/>
      <c r="AI108" s="18"/>
      <c r="AJ108" s="18"/>
      <c r="AK108" s="20"/>
      <c r="AL108" s="18"/>
    </row>
    <row r="109" spans="16:38">
      <c r="P109"/>
      <c r="Q109" s="1"/>
      <c r="R109" s="9"/>
      <c r="S109" s="4"/>
      <c r="T109" s="4"/>
      <c r="U109" s="9"/>
      <c r="V109" s="4"/>
      <c r="W109" s="4"/>
      <c r="X109" s="4"/>
      <c r="Y109" s="10"/>
      <c r="Z109" s="4"/>
      <c r="AA109" s="4"/>
      <c r="AB109" s="4"/>
      <c r="AC109" s="9"/>
      <c r="AD109" s="26"/>
      <c r="AG109" s="28"/>
      <c r="AH109" s="20"/>
      <c r="AI109" s="18"/>
      <c r="AJ109" s="18"/>
      <c r="AK109" s="20"/>
      <c r="AL109" s="18"/>
    </row>
    <row r="110" spans="16:38">
      <c r="P110"/>
      <c r="Q110" s="1"/>
      <c r="R110" s="9"/>
      <c r="S110" s="4"/>
      <c r="T110" s="4"/>
      <c r="U110" s="9"/>
      <c r="V110" s="4"/>
      <c r="W110" s="4"/>
      <c r="X110" s="4"/>
      <c r="Y110" s="10"/>
      <c r="Z110" s="4"/>
      <c r="AA110" s="4"/>
      <c r="AB110" s="4"/>
      <c r="AC110" s="9"/>
      <c r="AD110" s="26"/>
      <c r="AG110" s="28"/>
      <c r="AH110" s="20"/>
      <c r="AI110" s="18"/>
      <c r="AJ110" s="18"/>
      <c r="AK110" s="20"/>
      <c r="AL110" s="18"/>
    </row>
    <row r="111" spans="16:38">
      <c r="P111"/>
      <c r="Q111" s="1"/>
      <c r="R111" s="9"/>
      <c r="S111" s="4"/>
      <c r="T111" s="4"/>
      <c r="U111" s="9"/>
      <c r="V111" s="4"/>
      <c r="W111" s="4"/>
      <c r="X111" s="4"/>
      <c r="Y111" s="10"/>
      <c r="Z111" s="4"/>
      <c r="AA111" s="4"/>
      <c r="AB111" s="4"/>
      <c r="AC111" s="9"/>
      <c r="AD111" s="26"/>
      <c r="AG111" s="28"/>
      <c r="AH111" s="20"/>
      <c r="AI111" s="18"/>
      <c r="AJ111" s="18"/>
      <c r="AK111" s="20"/>
      <c r="AL111" s="18"/>
    </row>
    <row r="112" spans="16:38">
      <c r="P112"/>
      <c r="Q112" s="1"/>
      <c r="R112" s="9"/>
      <c r="S112" s="4"/>
      <c r="T112" s="4"/>
      <c r="U112" s="9"/>
      <c r="V112" s="4"/>
      <c r="W112" s="4"/>
      <c r="X112" s="4"/>
      <c r="Y112" s="10"/>
      <c r="Z112" s="4"/>
      <c r="AA112" s="4"/>
      <c r="AB112" s="4"/>
      <c r="AC112" s="9"/>
      <c r="AD112" s="26"/>
      <c r="AG112" s="28"/>
      <c r="AH112" s="20"/>
      <c r="AI112" s="18"/>
      <c r="AJ112" s="18"/>
      <c r="AK112" s="20"/>
      <c r="AL112" s="18"/>
    </row>
    <row r="113" spans="16:38">
      <c r="P113"/>
      <c r="Q113" s="1"/>
      <c r="R113" s="9"/>
      <c r="S113" s="4"/>
      <c r="T113" s="4"/>
      <c r="U113" s="9"/>
      <c r="V113" s="4"/>
      <c r="W113" s="4"/>
      <c r="X113" s="4"/>
      <c r="Y113" s="10"/>
      <c r="Z113" s="4"/>
      <c r="AA113" s="4"/>
      <c r="AB113" s="4"/>
      <c r="AC113" s="9"/>
      <c r="AD113" s="26"/>
      <c r="AG113" s="28"/>
      <c r="AH113" s="20"/>
      <c r="AI113" s="18"/>
      <c r="AJ113" s="18"/>
      <c r="AK113" s="20"/>
      <c r="AL113" s="18"/>
    </row>
    <row r="114" spans="16:38">
      <c r="P114"/>
      <c r="Q114" s="1"/>
      <c r="R114" s="9"/>
      <c r="S114" s="4"/>
      <c r="T114" s="4"/>
      <c r="U114" s="9"/>
      <c r="V114" s="4"/>
      <c r="W114" s="4"/>
      <c r="X114" s="4"/>
      <c r="Y114" s="10"/>
      <c r="Z114" s="4"/>
      <c r="AA114" s="4"/>
      <c r="AB114" s="4"/>
      <c r="AC114" s="9"/>
      <c r="AD114" s="26"/>
      <c r="AG114" s="28"/>
      <c r="AH114" s="20"/>
      <c r="AI114" s="18"/>
      <c r="AJ114" s="18"/>
      <c r="AK114" s="20"/>
      <c r="AL114" s="18"/>
    </row>
    <row r="115" spans="16:38">
      <c r="P115"/>
      <c r="Q115" s="1"/>
      <c r="R115" s="9"/>
      <c r="S115" s="4"/>
      <c r="T115" s="4"/>
      <c r="U115" s="9"/>
      <c r="V115" s="4"/>
      <c r="W115" s="4"/>
      <c r="X115" s="4"/>
      <c r="Y115" s="10"/>
      <c r="Z115" s="4"/>
      <c r="AA115" s="4"/>
      <c r="AB115" s="4"/>
      <c r="AC115" s="9"/>
      <c r="AD115" s="26"/>
      <c r="AG115" s="28"/>
      <c r="AH115" s="20"/>
      <c r="AI115" s="18"/>
      <c r="AJ115" s="18"/>
      <c r="AK115" s="20"/>
      <c r="AL115" s="18"/>
    </row>
    <row r="116" spans="16:38">
      <c r="P116"/>
      <c r="Q116" s="1"/>
      <c r="R116" s="9"/>
      <c r="S116" s="4"/>
      <c r="T116" s="4"/>
      <c r="U116" s="9"/>
      <c r="V116" s="4"/>
      <c r="W116" s="4"/>
      <c r="X116" s="4"/>
      <c r="Y116" s="10"/>
      <c r="Z116" s="4"/>
      <c r="AA116" s="4"/>
      <c r="AB116" s="4"/>
      <c r="AC116" s="9"/>
      <c r="AD116" s="26"/>
      <c r="AG116" s="28"/>
      <c r="AH116" s="20"/>
      <c r="AI116" s="18"/>
      <c r="AJ116" s="18"/>
      <c r="AK116" s="20"/>
      <c r="AL116" s="18"/>
    </row>
    <row r="117" spans="16:38">
      <c r="P117"/>
      <c r="Q117" s="1"/>
      <c r="R117" s="9"/>
      <c r="S117" s="4"/>
      <c r="T117" s="4"/>
      <c r="U117" s="9"/>
      <c r="V117" s="4"/>
      <c r="W117" s="4"/>
      <c r="X117" s="4"/>
      <c r="Y117" s="10"/>
      <c r="Z117" s="4"/>
      <c r="AA117" s="4"/>
      <c r="AB117" s="4"/>
      <c r="AC117" s="9"/>
      <c r="AD117" s="26"/>
      <c r="AG117" s="28"/>
      <c r="AH117" s="20"/>
      <c r="AI117" s="18"/>
      <c r="AJ117" s="18"/>
      <c r="AK117" s="20"/>
      <c r="AL117" s="18"/>
    </row>
    <row r="118" spans="16:38">
      <c r="P118"/>
      <c r="Q118" s="1"/>
      <c r="R118" s="9"/>
      <c r="S118" s="4"/>
      <c r="T118" s="4"/>
      <c r="U118" s="9"/>
      <c r="V118" s="4"/>
      <c r="W118" s="4"/>
      <c r="X118" s="4"/>
      <c r="Y118" s="10"/>
      <c r="Z118" s="4"/>
      <c r="AA118" s="4"/>
      <c r="AB118" s="4"/>
      <c r="AC118" s="9"/>
      <c r="AD118" s="26"/>
      <c r="AG118" s="28"/>
      <c r="AH118" s="20"/>
      <c r="AI118" s="18"/>
      <c r="AJ118" s="18"/>
      <c r="AK118" s="20"/>
      <c r="AL118" s="18"/>
    </row>
    <row r="119" spans="16:38">
      <c r="P119"/>
      <c r="Q119" s="1"/>
      <c r="R119" s="9"/>
      <c r="S119" s="4"/>
      <c r="T119" s="4"/>
      <c r="U119" s="9"/>
      <c r="V119" s="4"/>
      <c r="W119" s="4"/>
      <c r="X119" s="4"/>
      <c r="Y119" s="10"/>
      <c r="Z119" s="4"/>
      <c r="AA119" s="4"/>
      <c r="AB119" s="4"/>
      <c r="AC119" s="9"/>
      <c r="AD119" s="26"/>
      <c r="AG119" s="28"/>
      <c r="AH119" s="20"/>
      <c r="AI119" s="18"/>
      <c r="AJ119" s="18"/>
      <c r="AK119" s="20"/>
      <c r="AL119" s="18"/>
    </row>
    <row r="120" spans="16:38">
      <c r="P120"/>
      <c r="Q120" s="1"/>
      <c r="R120" s="9"/>
      <c r="S120" s="4"/>
      <c r="T120" s="4"/>
      <c r="U120" s="9"/>
      <c r="V120" s="4"/>
      <c r="W120" s="4"/>
      <c r="X120" s="4"/>
      <c r="Y120" s="10"/>
      <c r="Z120" s="4"/>
      <c r="AA120" s="4"/>
      <c r="AB120" s="4"/>
      <c r="AC120" s="9"/>
      <c r="AD120" s="26"/>
      <c r="AG120" s="28"/>
      <c r="AH120" s="20"/>
      <c r="AI120" s="18"/>
      <c r="AJ120" s="18"/>
      <c r="AK120" s="20"/>
      <c r="AL120" s="18"/>
    </row>
    <row r="121" spans="16:38">
      <c r="P121"/>
      <c r="Q121" s="1"/>
      <c r="R121" s="9"/>
      <c r="S121" s="4"/>
      <c r="T121" s="4"/>
      <c r="U121" s="9"/>
      <c r="V121" s="4"/>
      <c r="W121" s="4"/>
      <c r="X121" s="4"/>
      <c r="Y121" s="10"/>
      <c r="Z121" s="4"/>
      <c r="AA121" s="4"/>
      <c r="AB121" s="4"/>
      <c r="AC121" s="9"/>
      <c r="AD121" s="26"/>
      <c r="AG121" s="28"/>
      <c r="AH121" s="20"/>
      <c r="AI121" s="18"/>
      <c r="AJ121" s="18"/>
      <c r="AK121" s="20"/>
      <c r="AL121" s="18"/>
    </row>
    <row r="122" spans="16:38">
      <c r="P122"/>
      <c r="Q122" s="1"/>
      <c r="R122" s="9"/>
      <c r="S122" s="4"/>
      <c r="T122" s="4"/>
      <c r="U122" s="9"/>
      <c r="V122" s="4"/>
      <c r="W122" s="4"/>
      <c r="X122" s="4"/>
      <c r="Y122" s="10"/>
      <c r="Z122" s="4"/>
      <c r="AA122" s="4"/>
      <c r="AB122" s="4"/>
      <c r="AC122" s="9"/>
      <c r="AD122" s="26"/>
      <c r="AG122" s="28"/>
      <c r="AH122" s="20"/>
      <c r="AI122" s="18"/>
      <c r="AJ122" s="18"/>
      <c r="AK122" s="20"/>
      <c r="AL122" s="18"/>
    </row>
    <row r="123" spans="16:38">
      <c r="P123"/>
      <c r="Q123" s="1"/>
      <c r="R123" s="9"/>
      <c r="S123" s="4"/>
      <c r="T123" s="4"/>
      <c r="U123" s="9"/>
      <c r="V123" s="4"/>
      <c r="W123" s="4"/>
      <c r="X123" s="4"/>
      <c r="Y123" s="10"/>
      <c r="Z123" s="4"/>
      <c r="AA123" s="4"/>
      <c r="AB123" s="4"/>
      <c r="AC123" s="9"/>
      <c r="AD123" s="26"/>
      <c r="AG123" s="28"/>
      <c r="AH123" s="20"/>
      <c r="AI123" s="18"/>
      <c r="AJ123" s="18"/>
      <c r="AK123" s="20"/>
      <c r="AL123" s="18"/>
    </row>
    <row r="124" spans="16:38">
      <c r="P124"/>
      <c r="Q124" s="1"/>
      <c r="R124" s="9"/>
      <c r="S124" s="4"/>
      <c r="T124" s="4"/>
      <c r="U124" s="9"/>
      <c r="V124" s="4"/>
      <c r="W124" s="4"/>
      <c r="X124" s="4"/>
      <c r="Y124" s="10"/>
      <c r="Z124" s="4"/>
      <c r="AA124" s="4"/>
      <c r="AB124" s="4"/>
      <c r="AC124" s="9"/>
      <c r="AD124" s="26"/>
      <c r="AG124" s="28"/>
      <c r="AH124" s="20"/>
      <c r="AI124" s="18"/>
      <c r="AJ124" s="18"/>
      <c r="AK124" s="20"/>
      <c r="AL124" s="18"/>
    </row>
    <row r="125" spans="16:38">
      <c r="P125"/>
      <c r="Q125" s="1"/>
      <c r="R125" s="9"/>
      <c r="S125" s="4"/>
      <c r="T125" s="4"/>
      <c r="U125" s="9"/>
      <c r="V125" s="4"/>
      <c r="W125" s="4"/>
      <c r="X125" s="4"/>
      <c r="Y125" s="10"/>
      <c r="Z125" s="4"/>
      <c r="AA125" s="4"/>
      <c r="AB125" s="4"/>
      <c r="AC125" s="9"/>
      <c r="AD125" s="26"/>
      <c r="AG125" s="28"/>
      <c r="AH125" s="20"/>
      <c r="AI125" s="18"/>
      <c r="AJ125" s="18"/>
      <c r="AK125" s="20"/>
      <c r="AL125" s="18"/>
    </row>
    <row r="126" spans="16:38">
      <c r="P126"/>
      <c r="Q126" s="1"/>
      <c r="R126" s="9"/>
      <c r="S126" s="4"/>
      <c r="T126" s="4"/>
      <c r="U126" s="9"/>
      <c r="V126" s="4"/>
      <c r="W126" s="4"/>
      <c r="X126" s="4"/>
      <c r="Y126" s="10"/>
      <c r="Z126" s="4"/>
      <c r="AA126" s="4"/>
      <c r="AB126" s="4"/>
      <c r="AC126" s="9"/>
      <c r="AD126" s="26"/>
      <c r="AG126" s="28"/>
      <c r="AH126" s="20"/>
      <c r="AI126" s="18"/>
      <c r="AJ126" s="18"/>
      <c r="AK126" s="20"/>
      <c r="AL126" s="18"/>
    </row>
    <row r="127" spans="16:38">
      <c r="P127"/>
      <c r="Q127" s="1"/>
      <c r="R127" s="9"/>
      <c r="S127" s="4"/>
      <c r="T127" s="4"/>
      <c r="U127" s="9"/>
      <c r="V127" s="4"/>
      <c r="W127" s="4"/>
      <c r="X127" s="4"/>
      <c r="Y127" s="10"/>
      <c r="Z127" s="4"/>
      <c r="AA127" s="4"/>
      <c r="AB127" s="4"/>
      <c r="AC127" s="9"/>
      <c r="AD127" s="26"/>
      <c r="AG127" s="28"/>
      <c r="AH127" s="20"/>
      <c r="AI127" s="18"/>
      <c r="AJ127" s="18"/>
      <c r="AK127" s="20"/>
      <c r="AL127" s="18"/>
    </row>
    <row r="128" spans="16:38">
      <c r="P128"/>
      <c r="Q128" s="1"/>
      <c r="R128" s="9"/>
      <c r="S128" s="4"/>
      <c r="T128" s="4"/>
      <c r="U128" s="9"/>
      <c r="V128" s="4"/>
      <c r="W128" s="4"/>
      <c r="X128" s="4"/>
      <c r="Y128" s="10"/>
      <c r="Z128" s="4"/>
      <c r="AA128" s="4"/>
      <c r="AB128" s="4"/>
      <c r="AC128" s="9"/>
      <c r="AD128" s="26"/>
      <c r="AG128" s="28"/>
      <c r="AH128" s="20"/>
      <c r="AI128" s="18"/>
      <c r="AJ128" s="18"/>
      <c r="AK128" s="20"/>
      <c r="AL128" s="18"/>
    </row>
  </sheetData>
  <sortState xmlns:xlrd2="http://schemas.microsoft.com/office/spreadsheetml/2017/richdata2" ref="A3:N17">
    <sortCondition descending="1" ref="M3:M17"/>
  </sortState>
  <phoneticPr fontId="1" type="noConversion"/>
  <pageMargins left="0.75" right="0.75" top="1" bottom="1" header="0.5" footer="0.5"/>
  <pageSetup orientation="portrait" horizontalDpi="4294967292" verticalDpi="429496729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7" r:id="rId3" name="Button 7">
              <controlPr defaultSize="0" print="0" autoFill="0" autoPict="0" macro="[0]!PASSINGLEADERS">
                <anchor moveWithCells="1" sizeWithCells="1">
                  <from>
                    <xdr:col>57</xdr:col>
                    <xdr:colOff>198120</xdr:colOff>
                    <xdr:row>1</xdr:row>
                    <xdr:rowOff>121920</xdr:rowOff>
                  </from>
                  <to>
                    <xdr:col>58</xdr:col>
                    <xdr:colOff>533400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4" name="Button 9">
              <controlPr defaultSize="0" print="0" autoFill="0" autoPict="0" macro="[0]!Passing">
                <anchor moveWithCells="1" sizeWithCells="1">
                  <from>
                    <xdr:col>17</xdr:col>
                    <xdr:colOff>381000</xdr:colOff>
                    <xdr:row>7</xdr:row>
                    <xdr:rowOff>160020</xdr:rowOff>
                  </from>
                  <to>
                    <xdr:col>18</xdr:col>
                    <xdr:colOff>601980</xdr:colOff>
                    <xdr:row>13</xdr:row>
                    <xdr:rowOff>7620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T58"/>
  <sheetViews>
    <sheetView zoomScale="125" zoomScaleNormal="125" workbookViewId="0">
      <selection activeCell="K17" sqref="K17"/>
    </sheetView>
  </sheetViews>
  <sheetFormatPr defaultColWidth="8.88671875" defaultRowHeight="13.2"/>
  <cols>
    <col min="1" max="1" width="16.44140625" customWidth="1"/>
    <col min="2" max="9" width="5.44140625" customWidth="1"/>
    <col min="11" max="11" width="13.44140625" customWidth="1"/>
    <col min="16" max="16" width="9.109375" style="6" customWidth="1"/>
    <col min="21" max="21" width="17" bestFit="1" customWidth="1"/>
  </cols>
  <sheetData>
    <row r="1" spans="1:20" ht="14.4">
      <c r="A1" s="1" t="s">
        <v>74</v>
      </c>
      <c r="B1" s="4" t="s">
        <v>88</v>
      </c>
      <c r="C1" s="4" t="s">
        <v>63</v>
      </c>
      <c r="D1" s="4" t="s">
        <v>75</v>
      </c>
      <c r="E1" s="4" t="s">
        <v>72</v>
      </c>
      <c r="F1" s="4" t="s">
        <v>47</v>
      </c>
      <c r="G1" s="4" t="s">
        <v>53</v>
      </c>
      <c r="H1" s="4" t="s">
        <v>52</v>
      </c>
      <c r="I1" s="4"/>
      <c r="K1" s="1"/>
      <c r="L1" s="4"/>
      <c r="M1" s="4"/>
      <c r="N1" s="4"/>
      <c r="O1" s="4"/>
      <c r="P1" s="9"/>
      <c r="Q1" s="4"/>
      <c r="R1" s="4"/>
      <c r="T1" s="23"/>
    </row>
    <row r="2" spans="1:20" ht="14.4">
      <c r="A2" s="71" t="str">
        <f>'[1]Cumulative Stats'!A126</f>
        <v>McCauley</v>
      </c>
      <c r="B2" s="72" t="s">
        <v>121</v>
      </c>
      <c r="C2" s="71">
        <f>'[1]Cumulative Stats'!C126</f>
        <v>15</v>
      </c>
      <c r="D2" s="71">
        <f>'[1]Cumulative Stats'!D126</f>
        <v>6</v>
      </c>
      <c r="E2" s="71">
        <f>'[1]Cumulative Stats'!E126</f>
        <v>335</v>
      </c>
      <c r="F2" s="73">
        <f>'[1]Cumulative Stats'!F126</f>
        <v>22.333333333333332</v>
      </c>
      <c r="G2" s="71">
        <f>'[1]Cumulative Stats'!G126</f>
        <v>84</v>
      </c>
      <c r="H2" s="71">
        <f>'[1]Cumulative Stats'!H126</f>
        <v>4</v>
      </c>
      <c r="I2">
        <f>IF(C2&gt;=Passing!$C$1*1.25,1,IF(C2+D2=0,-1,0))</f>
        <v>0</v>
      </c>
      <c r="J2" s="11">
        <f t="shared" ref="J2:J33" si="0">IF(C2&gt;0,1,0)</f>
        <v>1</v>
      </c>
      <c r="K2" s="1"/>
      <c r="L2" s="4"/>
      <c r="M2" s="4"/>
      <c r="N2" s="4"/>
      <c r="O2" s="4"/>
      <c r="P2" s="9"/>
      <c r="Q2" s="4"/>
      <c r="R2" s="4"/>
      <c r="T2" s="16"/>
    </row>
    <row r="3" spans="1:20" ht="14.4">
      <c r="A3" t="str">
        <f>'[11]Cumulative Stats'!A125</f>
        <v>Taylor, B</v>
      </c>
      <c r="B3" s="8" t="s">
        <v>132</v>
      </c>
      <c r="C3">
        <f>'[11]Cumulative Stats'!C125</f>
        <v>30</v>
      </c>
      <c r="D3">
        <f>'[11]Cumulative Stats'!D125</f>
        <v>6</v>
      </c>
      <c r="E3">
        <f>'[11]Cumulative Stats'!E125</f>
        <v>351</v>
      </c>
      <c r="F3" s="6">
        <f>'[11]Cumulative Stats'!F125</f>
        <v>11.7</v>
      </c>
      <c r="G3">
        <f>'[11]Cumulative Stats'!G125</f>
        <v>70</v>
      </c>
      <c r="H3">
        <f>'[11]Cumulative Stats'!H125</f>
        <v>1</v>
      </c>
      <c r="I3">
        <f>IF(C3&gt;=Passing!$C$1*1.25,1,IF(C3+D3=0,-1,0))</f>
        <v>1</v>
      </c>
      <c r="J3" s="11">
        <f t="shared" si="0"/>
        <v>1</v>
      </c>
      <c r="K3" s="1"/>
      <c r="L3" s="4"/>
      <c r="M3" s="4"/>
      <c r="N3" s="4"/>
      <c r="O3" s="4"/>
      <c r="P3" s="9"/>
      <c r="Q3" s="4"/>
      <c r="R3" s="4"/>
      <c r="T3" s="16"/>
    </row>
    <row r="4" spans="1:20" ht="14.4">
      <c r="A4" t="str">
        <f>'[3]Cumulative Stats'!A125</f>
        <v>Hayes</v>
      </c>
      <c r="B4" s="8" t="s">
        <v>123</v>
      </c>
      <c r="C4">
        <f>'[3]Cumulative Stats'!C125</f>
        <v>23</v>
      </c>
      <c r="D4">
        <f>'[3]Cumulative Stats'!D125</f>
        <v>56</v>
      </c>
      <c r="E4">
        <f>'[3]Cumulative Stats'!E125</f>
        <v>218</v>
      </c>
      <c r="F4" s="6">
        <f>'[3]Cumulative Stats'!F125</f>
        <v>9.4782608695652169</v>
      </c>
      <c r="G4">
        <f>'[3]Cumulative Stats'!G125</f>
        <v>34</v>
      </c>
      <c r="H4">
        <f>'[3]Cumulative Stats'!H125</f>
        <v>0</v>
      </c>
      <c r="I4">
        <f>IF(C4&gt;=Passing!$C$1*1.25,1,IF(C4+D4=0,-1,0))</f>
        <v>1</v>
      </c>
      <c r="J4" s="11">
        <f t="shared" si="0"/>
        <v>1</v>
      </c>
      <c r="K4" s="8"/>
      <c r="L4" s="5"/>
      <c r="M4" s="4" t="s">
        <v>119</v>
      </c>
      <c r="N4" s="8"/>
      <c r="O4" s="8"/>
      <c r="P4" s="36"/>
      <c r="Q4" s="4"/>
      <c r="R4" s="4"/>
      <c r="T4" s="16"/>
    </row>
    <row r="5" spans="1:20" ht="14.4">
      <c r="A5" t="str">
        <f>'[5]Cumulative Stats'!A125</f>
        <v>Ellis</v>
      </c>
      <c r="B5" s="8" t="s">
        <v>125</v>
      </c>
      <c r="C5">
        <f>'[5]Cumulative Stats'!C125</f>
        <v>16</v>
      </c>
      <c r="D5">
        <f>'[5]Cumulative Stats'!D125</f>
        <v>0</v>
      </c>
      <c r="E5">
        <f>'[5]Cumulative Stats'!E125</f>
        <v>145</v>
      </c>
      <c r="F5" s="6">
        <f>'[5]Cumulative Stats'!F125</f>
        <v>9.0625</v>
      </c>
      <c r="G5">
        <f>'[5]Cumulative Stats'!G125</f>
        <v>26</v>
      </c>
      <c r="H5">
        <f>'[5]Cumulative Stats'!H125</f>
        <v>0</v>
      </c>
      <c r="I5">
        <f>IF(C5&gt;=Passing!$C$1*1.25,1,IF(C5+D5=0,-1,0))</f>
        <v>0</v>
      </c>
      <c r="J5" s="11">
        <f t="shared" si="0"/>
        <v>1</v>
      </c>
      <c r="K5" s="1"/>
      <c r="L5" s="4"/>
      <c r="M5" s="4"/>
      <c r="N5" s="4"/>
      <c r="O5" s="4"/>
      <c r="P5" s="9"/>
      <c r="Q5" s="4"/>
      <c r="R5" s="4"/>
      <c r="T5" s="16"/>
    </row>
    <row r="6" spans="1:20" ht="14.4">
      <c r="A6" t="str">
        <f>'[1]Cumulative Stats'!A125</f>
        <v>Mallory</v>
      </c>
      <c r="B6" s="8" t="s">
        <v>121</v>
      </c>
      <c r="C6">
        <f>'[1]Cumulative Stats'!C125</f>
        <v>27</v>
      </c>
      <c r="D6">
        <f>'[1]Cumulative Stats'!D125</f>
        <v>3</v>
      </c>
      <c r="E6">
        <f>'[1]Cumulative Stats'!E125</f>
        <v>227</v>
      </c>
      <c r="F6" s="6">
        <f>'[1]Cumulative Stats'!F125</f>
        <v>8.4074074074074066</v>
      </c>
      <c r="G6">
        <f>'[1]Cumulative Stats'!G125</f>
        <v>73</v>
      </c>
      <c r="H6">
        <f>'[1]Cumulative Stats'!H125</f>
        <v>1</v>
      </c>
      <c r="I6">
        <f>IF(C6&gt;=Passing!$C$1*1.25,1,IF(C6+D6=0,-1,0))</f>
        <v>1</v>
      </c>
      <c r="J6" s="11">
        <f t="shared" si="0"/>
        <v>1</v>
      </c>
      <c r="K6" s="1"/>
      <c r="L6" s="4">
        <f>14/14</f>
        <v>1</v>
      </c>
      <c r="M6" s="4"/>
      <c r="N6" s="4"/>
      <c r="O6" s="4"/>
      <c r="P6" s="9"/>
      <c r="Q6" s="4"/>
      <c r="R6" s="4"/>
      <c r="T6" s="16"/>
    </row>
    <row r="7" spans="1:20" ht="14.4">
      <c r="A7" t="str">
        <f>'[4]Cumulative Stats'!A125</f>
        <v>Barney</v>
      </c>
      <c r="B7" s="8" t="s">
        <v>124</v>
      </c>
      <c r="C7">
        <f>'[4]Cumulative Stats'!C125</f>
        <v>32</v>
      </c>
      <c r="D7">
        <f>'[4]Cumulative Stats'!D125</f>
        <v>4</v>
      </c>
      <c r="E7">
        <f>'[4]Cumulative Stats'!E125</f>
        <v>260</v>
      </c>
      <c r="F7" s="6">
        <f>'[4]Cumulative Stats'!F125</f>
        <v>8.125</v>
      </c>
      <c r="G7">
        <f>'[4]Cumulative Stats'!G125</f>
        <v>38</v>
      </c>
      <c r="H7">
        <f>'[4]Cumulative Stats'!H125</f>
        <v>0</v>
      </c>
      <c r="I7">
        <f>IF(C7&gt;=Passing!$C$1*1.25,1,IF(C7+D7=0,-1,0))</f>
        <v>1</v>
      </c>
      <c r="J7" s="11">
        <f t="shared" si="0"/>
        <v>1</v>
      </c>
      <c r="K7" s="1"/>
      <c r="L7" s="4"/>
      <c r="M7" s="4"/>
      <c r="N7" s="4"/>
      <c r="O7" s="4"/>
      <c r="P7" s="9"/>
      <c r="Q7" s="4"/>
      <c r="R7" s="4"/>
      <c r="T7" s="16"/>
    </row>
    <row r="8" spans="1:20" ht="14.4">
      <c r="A8" t="str">
        <f>'[8]Cumulative Stats'!A125</f>
        <v>Dodd</v>
      </c>
      <c r="B8" s="8" t="s">
        <v>128</v>
      </c>
      <c r="C8">
        <f>'[8]Cumulative Stats'!C125</f>
        <v>20</v>
      </c>
      <c r="D8">
        <f>'[8]Cumulative Stats'!D125</f>
        <v>1</v>
      </c>
      <c r="E8">
        <f>'[8]Cumulative Stats'!E125</f>
        <v>161</v>
      </c>
      <c r="F8" s="6">
        <f>'[8]Cumulative Stats'!F125</f>
        <v>8.0500000000000007</v>
      </c>
      <c r="G8">
        <f>'[8]Cumulative Stats'!G125</f>
        <v>44</v>
      </c>
      <c r="H8">
        <f>'[8]Cumulative Stats'!H125</f>
        <v>1</v>
      </c>
      <c r="I8">
        <f>IF(C8&gt;=Passing!$C$1*1.25,1,IF(C8+D8=0,-1,0))</f>
        <v>0</v>
      </c>
      <c r="J8" s="11">
        <f t="shared" si="0"/>
        <v>1</v>
      </c>
      <c r="K8" s="1"/>
      <c r="L8" s="4"/>
      <c r="M8" s="4"/>
      <c r="N8" s="4"/>
      <c r="O8" s="4"/>
      <c r="P8" s="9"/>
      <c r="Q8" s="4"/>
      <c r="R8" s="4"/>
      <c r="T8" s="16"/>
    </row>
    <row r="9" spans="1:20" ht="14.4">
      <c r="A9" t="str">
        <f>'[6]Cumulative Stats'!A125</f>
        <v>Haymond</v>
      </c>
      <c r="B9" s="8" t="s">
        <v>126</v>
      </c>
      <c r="C9">
        <f>'[6]Cumulative Stats'!C125</f>
        <v>47</v>
      </c>
      <c r="D9">
        <f>'[6]Cumulative Stats'!D125</f>
        <v>11</v>
      </c>
      <c r="E9">
        <f>'[6]Cumulative Stats'!E125</f>
        <v>334</v>
      </c>
      <c r="F9" s="6">
        <f>'[6]Cumulative Stats'!F125</f>
        <v>7.1063829787234045</v>
      </c>
      <c r="G9">
        <f>'[6]Cumulative Stats'!G125</f>
        <v>42</v>
      </c>
      <c r="H9">
        <f>'[6]Cumulative Stats'!H125</f>
        <v>0</v>
      </c>
      <c r="I9">
        <f>IF(C9&gt;=Passing!$C$1*1.25,1,IF(C9+D9=0,-1,0))</f>
        <v>1</v>
      </c>
      <c r="J9" s="11">
        <f t="shared" si="0"/>
        <v>1</v>
      </c>
      <c r="K9" s="1"/>
      <c r="L9" s="4"/>
      <c r="M9" s="4"/>
      <c r="N9" s="4"/>
      <c r="O9" s="4"/>
      <c r="P9" s="9"/>
      <c r="Q9" s="4"/>
      <c r="R9" s="4"/>
      <c r="T9" s="16"/>
    </row>
    <row r="10" spans="1:20" ht="14.4">
      <c r="A10" t="str">
        <f>'[12]Cumulative Stats'!A125</f>
        <v>Latourette</v>
      </c>
      <c r="B10" s="8" t="s">
        <v>131</v>
      </c>
      <c r="C10">
        <f>'[12]Cumulative Stats'!C125</f>
        <v>35</v>
      </c>
      <c r="D10">
        <f>'[12]Cumulative Stats'!D125</f>
        <v>10</v>
      </c>
      <c r="E10">
        <f>'[12]Cumulative Stats'!E125</f>
        <v>229</v>
      </c>
      <c r="F10" s="6">
        <f>'[12]Cumulative Stats'!F125</f>
        <v>6.5428571428571427</v>
      </c>
      <c r="G10">
        <f>'[12]Cumulative Stats'!G125</f>
        <v>17</v>
      </c>
      <c r="H10">
        <f>'[12]Cumulative Stats'!H125</f>
        <v>0</v>
      </c>
      <c r="I10">
        <f>IF(C10&gt;=Passing!$C$1*1.25,1,IF(C10+D10=0,-1,0))</f>
        <v>1</v>
      </c>
      <c r="J10" s="11">
        <f t="shared" si="0"/>
        <v>1</v>
      </c>
      <c r="K10" s="1"/>
      <c r="L10" s="4"/>
      <c r="M10" s="4"/>
      <c r="N10" s="4"/>
      <c r="O10" s="4"/>
      <c r="P10" s="9"/>
      <c r="Q10" s="4"/>
      <c r="R10" s="4"/>
      <c r="T10" s="16"/>
    </row>
    <row r="11" spans="1:20" ht="14.4">
      <c r="A11" t="str">
        <f>'[13]Cumulative Stats'!A125</f>
        <v>Harris, R</v>
      </c>
      <c r="B11" s="8" t="s">
        <v>133</v>
      </c>
      <c r="C11">
        <f>'[13]Cumulative Stats'!C125</f>
        <v>18</v>
      </c>
      <c r="D11">
        <f>'[13]Cumulative Stats'!D125</f>
        <v>2</v>
      </c>
      <c r="E11">
        <f>'[13]Cumulative Stats'!E125</f>
        <v>116</v>
      </c>
      <c r="F11" s="6">
        <f>'[13]Cumulative Stats'!F125</f>
        <v>6.4444444444444446</v>
      </c>
      <c r="G11">
        <f>'[13]Cumulative Stats'!G125</f>
        <v>80</v>
      </c>
      <c r="H11">
        <f>'[13]Cumulative Stats'!H125</f>
        <v>0</v>
      </c>
      <c r="I11">
        <f>IF(C11&gt;=Passing!$C$1*1.25,1,IF(C11+D11=0,-1,0))</f>
        <v>0</v>
      </c>
      <c r="J11" s="11">
        <f t="shared" si="0"/>
        <v>1</v>
      </c>
      <c r="K11" s="1"/>
      <c r="L11" s="4"/>
      <c r="M11" s="4"/>
      <c r="N11" s="4"/>
      <c r="O11" s="4"/>
      <c r="P11" s="9"/>
      <c r="Q11" s="4"/>
      <c r="R11" s="4"/>
      <c r="T11" s="16"/>
    </row>
    <row r="12" spans="1:20" ht="14.4">
      <c r="A12" t="str">
        <f>'[9]Cumulative Stats'!A125</f>
        <v>Duhon</v>
      </c>
      <c r="B12" s="8" t="s">
        <v>129</v>
      </c>
      <c r="C12">
        <f>'[9]Cumulative Stats'!C125</f>
        <v>26</v>
      </c>
      <c r="D12">
        <f>'[9]Cumulative Stats'!D125</f>
        <v>8</v>
      </c>
      <c r="E12">
        <f>'[9]Cumulative Stats'!E125</f>
        <v>139</v>
      </c>
      <c r="F12" s="6">
        <f>'[9]Cumulative Stats'!F125</f>
        <v>5.3461538461538458</v>
      </c>
      <c r="G12">
        <f>'[9]Cumulative Stats'!G125</f>
        <v>18</v>
      </c>
      <c r="H12">
        <f>'[9]Cumulative Stats'!H125</f>
        <v>0</v>
      </c>
      <c r="I12">
        <f>IF(C12&gt;=Passing!$C$1*1.25,1,IF(C12+D12=0,-1,0))</f>
        <v>1</v>
      </c>
      <c r="J12" s="11">
        <f t="shared" si="0"/>
        <v>1</v>
      </c>
      <c r="K12" s="1"/>
      <c r="L12" s="4"/>
      <c r="M12" s="4"/>
      <c r="N12" s="4"/>
      <c r="O12" s="4"/>
      <c r="P12" s="9"/>
      <c r="Q12" s="4"/>
      <c r="R12" s="4"/>
    </row>
    <row r="13" spans="1:20" ht="14.4">
      <c r="A13" t="str">
        <f>'[7]Cumulative Stats'!A125</f>
        <v>West</v>
      </c>
      <c r="B13" s="8" t="s">
        <v>127</v>
      </c>
      <c r="C13">
        <f>'[7]Cumulative Stats'!C125</f>
        <v>46</v>
      </c>
      <c r="D13">
        <f>'[7]Cumulative Stats'!D125</f>
        <v>4</v>
      </c>
      <c r="E13">
        <f>'[7]Cumulative Stats'!E125</f>
        <v>223</v>
      </c>
      <c r="F13" s="6">
        <f>'[7]Cumulative Stats'!F125</f>
        <v>4.8478260869565215</v>
      </c>
      <c r="G13">
        <f>'[7]Cumulative Stats'!G125</f>
        <v>40</v>
      </c>
      <c r="H13">
        <f>'[7]Cumulative Stats'!H125</f>
        <v>0</v>
      </c>
      <c r="I13">
        <f>IF(C13&gt;=Passing!$C$1*1.25,1,IF(C13+D13=0,-1,0))</f>
        <v>1</v>
      </c>
      <c r="J13" s="11">
        <f t="shared" si="0"/>
        <v>1</v>
      </c>
      <c r="K13" s="1"/>
      <c r="L13" s="4"/>
      <c r="M13" s="4"/>
      <c r="N13" s="4"/>
      <c r="O13" s="4"/>
      <c r="P13" s="9"/>
      <c r="Q13" s="4"/>
      <c r="R13" s="4"/>
    </row>
    <row r="14" spans="1:20" ht="14.4">
      <c r="A14" t="str">
        <f>'[2]Cumulative Stats'!A125</f>
        <v>Smith</v>
      </c>
      <c r="B14" s="8" t="s">
        <v>122</v>
      </c>
      <c r="C14">
        <f>'[2]Cumulative Stats'!C125</f>
        <v>36</v>
      </c>
      <c r="D14">
        <f>'[2]Cumulative Stats'!D125</f>
        <v>1</v>
      </c>
      <c r="E14">
        <f>'[2]Cumulative Stats'!E125</f>
        <v>148</v>
      </c>
      <c r="F14" s="6">
        <f>'[2]Cumulative Stats'!F125</f>
        <v>4.1111111111111107</v>
      </c>
      <c r="G14">
        <f>'[2]Cumulative Stats'!G125</f>
        <v>17</v>
      </c>
      <c r="H14">
        <f>'[2]Cumulative Stats'!H125</f>
        <v>0</v>
      </c>
      <c r="I14">
        <f>IF(C14&gt;=Passing!$C$1*1.25,1,IF(C14+D14=0,-1,0))</f>
        <v>1</v>
      </c>
      <c r="J14" s="11">
        <f t="shared" si="0"/>
        <v>1</v>
      </c>
      <c r="K14" s="1"/>
      <c r="L14" s="4"/>
      <c r="M14" s="4"/>
      <c r="N14" s="4"/>
      <c r="O14" s="4"/>
      <c r="P14" s="9"/>
      <c r="Q14" s="4"/>
      <c r="R14" s="4"/>
    </row>
    <row r="15" spans="1:20" ht="14.4">
      <c r="A15" t="str">
        <f>'[2]Cumulative Stats'!A126</f>
        <v>Cole</v>
      </c>
      <c r="B15" s="8" t="s">
        <v>122</v>
      </c>
      <c r="C15">
        <f>'[2]Cumulative Stats'!C126</f>
        <v>16</v>
      </c>
      <c r="D15">
        <f>'[2]Cumulative Stats'!D126</f>
        <v>0</v>
      </c>
      <c r="E15">
        <f>'[2]Cumulative Stats'!E126</f>
        <v>65</v>
      </c>
      <c r="F15" s="6">
        <f>'[2]Cumulative Stats'!F126</f>
        <v>4.0625</v>
      </c>
      <c r="G15">
        <f>'[2]Cumulative Stats'!G126</f>
        <v>15</v>
      </c>
      <c r="H15">
        <f>'[2]Cumulative Stats'!H126</f>
        <v>0</v>
      </c>
      <c r="I15">
        <f>IF(C15&gt;=Passing!$C$1*1.25,1,IF(C15+D15=0,-1,0))</f>
        <v>0</v>
      </c>
      <c r="J15" s="11">
        <f t="shared" si="0"/>
        <v>1</v>
      </c>
      <c r="L15" s="4"/>
      <c r="M15" s="4"/>
      <c r="N15" s="4"/>
      <c r="O15" s="4"/>
      <c r="P15" s="9"/>
      <c r="Q15" s="4"/>
      <c r="R15" s="4"/>
    </row>
    <row r="16" spans="1:20" ht="15" thickBot="1">
      <c r="A16" s="68" t="str">
        <f>'[10]Cumulative Stats'!A125</f>
        <v>Walik</v>
      </c>
      <c r="B16" s="69" t="s">
        <v>130</v>
      </c>
      <c r="C16" s="68">
        <f>'[10]Cumulative Stats'!C125</f>
        <v>17</v>
      </c>
      <c r="D16" s="68">
        <f>'[10]Cumulative Stats'!D125</f>
        <v>1</v>
      </c>
      <c r="E16" s="68">
        <f>'[10]Cumulative Stats'!E125</f>
        <v>45</v>
      </c>
      <c r="F16" s="70">
        <f>'[10]Cumulative Stats'!F125</f>
        <v>2.6470588235294117</v>
      </c>
      <c r="G16" s="68">
        <f>'[10]Cumulative Stats'!G125</f>
        <v>18</v>
      </c>
      <c r="H16" s="68">
        <f>'[10]Cumulative Stats'!H125</f>
        <v>0</v>
      </c>
      <c r="I16">
        <f>IF(C16&gt;=Passing!$C$1*1.25,1,IF(C16+D16=0,-1,0))</f>
        <v>0</v>
      </c>
      <c r="J16" s="11">
        <f t="shared" si="0"/>
        <v>1</v>
      </c>
      <c r="K16" s="1"/>
      <c r="L16" s="4"/>
      <c r="M16" s="4"/>
      <c r="N16" s="4"/>
      <c r="O16" s="4"/>
      <c r="P16" s="9"/>
      <c r="Q16" s="4"/>
      <c r="R16" s="4"/>
    </row>
    <row r="17" spans="1:18" ht="14.4">
      <c r="A17" t="str">
        <f>'[3]Cumulative Stats'!A126</f>
        <v>Renfro</v>
      </c>
      <c r="B17" s="8" t="s">
        <v>123</v>
      </c>
      <c r="C17">
        <f>'[3]Cumulative Stats'!C126</f>
        <v>13</v>
      </c>
      <c r="D17">
        <f>'[3]Cumulative Stats'!D126</f>
        <v>2</v>
      </c>
      <c r="E17">
        <f>'[3]Cumulative Stats'!E126</f>
        <v>95</v>
      </c>
      <c r="F17" s="6">
        <f>'[3]Cumulative Stats'!F126</f>
        <v>7.3076923076923075</v>
      </c>
      <c r="G17">
        <f>'[3]Cumulative Stats'!G126</f>
        <v>27</v>
      </c>
      <c r="H17">
        <f>'[3]Cumulative Stats'!H126</f>
        <v>0</v>
      </c>
      <c r="I17">
        <f>IF(C17&gt;=Passing!$C$1*1.25,1,IF(C17+D17=0,-1,0))</f>
        <v>0</v>
      </c>
      <c r="J17" s="11">
        <f t="shared" si="0"/>
        <v>1</v>
      </c>
      <c r="K17" s="1" t="s">
        <v>103</v>
      </c>
      <c r="L17" s="4"/>
      <c r="M17" s="4"/>
      <c r="N17" s="4"/>
      <c r="O17" s="4"/>
      <c r="P17" s="9"/>
      <c r="Q17" s="4"/>
      <c r="R17" s="4"/>
    </row>
    <row r="18" spans="1:18" ht="14.4">
      <c r="A18" t="str">
        <f>'[13]Cumulative Stats'!A126</f>
        <v>Roberts</v>
      </c>
      <c r="B18" s="8" t="s">
        <v>133</v>
      </c>
      <c r="C18">
        <f>'[13]Cumulative Stats'!C126</f>
        <v>11</v>
      </c>
      <c r="D18">
        <f>'[13]Cumulative Stats'!D126</f>
        <v>2</v>
      </c>
      <c r="E18">
        <f>'[13]Cumulative Stats'!E126</f>
        <v>1</v>
      </c>
      <c r="F18" s="6">
        <f>'[13]Cumulative Stats'!F126</f>
        <v>9.0909090909090912E-2</v>
      </c>
      <c r="G18">
        <f>'[13]Cumulative Stats'!G126</f>
        <v>2</v>
      </c>
      <c r="H18">
        <f>'[13]Cumulative Stats'!H126</f>
        <v>0</v>
      </c>
      <c r="I18">
        <f>IF(C18&gt;=Passing!$C$1*1.25,1,IF(C18+D18=0,-1,0))</f>
        <v>0</v>
      </c>
      <c r="J18" s="11">
        <f t="shared" si="0"/>
        <v>1</v>
      </c>
      <c r="K18" s="1"/>
      <c r="L18" s="4"/>
      <c r="M18" s="4"/>
      <c r="N18" s="4"/>
      <c r="O18" s="4"/>
      <c r="P18" s="9"/>
      <c r="Q18" s="4"/>
      <c r="R18" s="4"/>
    </row>
    <row r="19" spans="1:18" ht="14.4">
      <c r="A19" t="str">
        <f>'[10]Cumulative Stats'!A126</f>
        <v>Hawkins</v>
      </c>
      <c r="B19" s="8" t="s">
        <v>130</v>
      </c>
      <c r="C19">
        <f>'[10]Cumulative Stats'!C126</f>
        <v>9</v>
      </c>
      <c r="D19">
        <f>'[10]Cumulative Stats'!D126</f>
        <v>0</v>
      </c>
      <c r="E19">
        <f>'[10]Cumulative Stats'!E126</f>
        <v>9</v>
      </c>
      <c r="F19" s="6">
        <f>'[10]Cumulative Stats'!F126</f>
        <v>1</v>
      </c>
      <c r="G19">
        <f>'[10]Cumulative Stats'!G126</f>
        <v>7</v>
      </c>
      <c r="H19">
        <f>'[10]Cumulative Stats'!H126</f>
        <v>0</v>
      </c>
      <c r="I19">
        <f>IF(C19&gt;=Passing!$C$1*1.25,1,IF(C19+D19=0,-1,0))</f>
        <v>0</v>
      </c>
      <c r="J19" s="11">
        <f t="shared" si="0"/>
        <v>1</v>
      </c>
      <c r="K19" s="1"/>
      <c r="L19" s="4"/>
      <c r="M19" s="4"/>
      <c r="N19" s="4"/>
      <c r="O19" s="4"/>
      <c r="P19" s="9"/>
      <c r="Q19" s="4"/>
      <c r="R19" s="4"/>
    </row>
    <row r="20" spans="1:18" ht="14.4">
      <c r="A20" t="str">
        <f>'[9]Cumulative Stats'!A126</f>
        <v>Lockhart</v>
      </c>
      <c r="B20" s="8" t="s">
        <v>129</v>
      </c>
      <c r="C20">
        <f>'[9]Cumulative Stats'!C126</f>
        <v>9</v>
      </c>
      <c r="D20">
        <f>'[9]Cumulative Stats'!D126</f>
        <v>0</v>
      </c>
      <c r="E20">
        <f>'[9]Cumulative Stats'!E126</f>
        <v>28</v>
      </c>
      <c r="F20" s="6">
        <f>'[9]Cumulative Stats'!F126</f>
        <v>3.1111111111111112</v>
      </c>
      <c r="G20">
        <f>'[9]Cumulative Stats'!G126</f>
        <v>10</v>
      </c>
      <c r="H20">
        <f>'[9]Cumulative Stats'!H126</f>
        <v>0</v>
      </c>
      <c r="I20">
        <f>IF(C20&gt;=Passing!$C$1*1.25,1,IF(C20+D20=0,-1,0))</f>
        <v>0</v>
      </c>
      <c r="J20" s="11">
        <f t="shared" si="0"/>
        <v>1</v>
      </c>
      <c r="K20" s="1"/>
      <c r="L20" s="4"/>
      <c r="M20" s="4"/>
      <c r="N20" s="4"/>
      <c r="O20" s="4"/>
      <c r="P20" s="9"/>
      <c r="Q20" s="4"/>
      <c r="R20" s="4"/>
    </row>
    <row r="21" spans="1:18" ht="14.4">
      <c r="A21" t="str">
        <f>'[5]Cumulative Stats'!A126</f>
        <v>Wood</v>
      </c>
      <c r="B21" s="8" t="s">
        <v>125</v>
      </c>
      <c r="C21">
        <f>'[5]Cumulative Stats'!C126</f>
        <v>8</v>
      </c>
      <c r="D21">
        <f>'[5]Cumulative Stats'!D126</f>
        <v>14</v>
      </c>
      <c r="E21">
        <f>'[5]Cumulative Stats'!E126</f>
        <v>36</v>
      </c>
      <c r="F21" s="6">
        <f>'[5]Cumulative Stats'!F126</f>
        <v>4.5</v>
      </c>
      <c r="G21">
        <f>'[5]Cumulative Stats'!G126</f>
        <v>10</v>
      </c>
      <c r="H21">
        <f>'[5]Cumulative Stats'!H126</f>
        <v>0</v>
      </c>
      <c r="I21">
        <f>IF(C21&gt;=Passing!$C$1*1.25,1,IF(C21+D21=0,-1,0))</f>
        <v>0</v>
      </c>
      <c r="J21" s="11">
        <f t="shared" si="0"/>
        <v>1</v>
      </c>
      <c r="K21" s="1"/>
      <c r="L21" s="4"/>
      <c r="M21" s="4"/>
      <c r="N21" s="4"/>
      <c r="O21" s="4"/>
      <c r="P21" s="9"/>
      <c r="Q21" s="4"/>
      <c r="R21" s="4"/>
    </row>
    <row r="22" spans="1:18" ht="14.4">
      <c r="A22" t="str">
        <f>'[4]Cumulative Stats'!A126</f>
        <v>Eddy</v>
      </c>
      <c r="B22" s="8" t="s">
        <v>124</v>
      </c>
      <c r="C22">
        <f>'[4]Cumulative Stats'!C126</f>
        <v>8</v>
      </c>
      <c r="D22">
        <f>'[4]Cumulative Stats'!D126</f>
        <v>3</v>
      </c>
      <c r="E22">
        <f>'[4]Cumulative Stats'!E126</f>
        <v>38</v>
      </c>
      <c r="F22" s="6">
        <f>'[4]Cumulative Stats'!F126</f>
        <v>4.75</v>
      </c>
      <c r="G22">
        <f>'[4]Cumulative Stats'!G126</f>
        <v>48</v>
      </c>
      <c r="H22">
        <f>'[4]Cumulative Stats'!H126</f>
        <v>0</v>
      </c>
      <c r="I22">
        <f>IF(C22&gt;=Passing!$C$1*1.25,1,IF(C22+D22=0,-1,0))</f>
        <v>0</v>
      </c>
      <c r="J22" s="11">
        <f t="shared" si="0"/>
        <v>1</v>
      </c>
      <c r="K22" s="1"/>
      <c r="L22" s="4"/>
      <c r="M22" s="4"/>
      <c r="N22" s="4"/>
      <c r="O22" s="4"/>
      <c r="P22" s="9"/>
      <c r="Q22" s="4"/>
      <c r="R22" s="4"/>
    </row>
    <row r="23" spans="1:18" ht="14.4">
      <c r="A23" t="str">
        <f>'[2]Cumulative Stats'!A127</f>
        <v>Lyle</v>
      </c>
      <c r="B23" s="8" t="s">
        <v>122</v>
      </c>
      <c r="C23">
        <f>'[2]Cumulative Stats'!C127</f>
        <v>8</v>
      </c>
      <c r="D23">
        <f>'[2]Cumulative Stats'!D127</f>
        <v>1</v>
      </c>
      <c r="E23">
        <f>'[2]Cumulative Stats'!E127</f>
        <v>35</v>
      </c>
      <c r="F23" s="6">
        <f>'[2]Cumulative Stats'!F127</f>
        <v>4.375</v>
      </c>
      <c r="G23">
        <f>'[2]Cumulative Stats'!G127</f>
        <v>16</v>
      </c>
      <c r="H23">
        <f>'[2]Cumulative Stats'!H127</f>
        <v>0</v>
      </c>
      <c r="I23">
        <f>IF(C23&gt;=Passing!$C$1*1.25,1,IF(C23+D23=0,-1,0))</f>
        <v>0</v>
      </c>
      <c r="J23" s="11">
        <f t="shared" si="0"/>
        <v>1</v>
      </c>
      <c r="K23" s="1"/>
      <c r="L23" s="4"/>
      <c r="M23" s="4"/>
      <c r="N23" s="4"/>
      <c r="O23" s="4"/>
      <c r="P23" s="9"/>
      <c r="Q23" s="4"/>
      <c r="R23" s="4"/>
    </row>
    <row r="24" spans="1:18" ht="14.4">
      <c r="A24" t="str">
        <f>'[12]Cumulative Stats'!A126</f>
        <v>Roland</v>
      </c>
      <c r="B24" s="8" t="s">
        <v>131</v>
      </c>
      <c r="C24">
        <f>'[12]Cumulative Stats'!C126</f>
        <v>7</v>
      </c>
      <c r="D24">
        <f>'[12]Cumulative Stats'!D126</f>
        <v>1</v>
      </c>
      <c r="E24">
        <f>'[12]Cumulative Stats'!E126</f>
        <v>63</v>
      </c>
      <c r="F24" s="6">
        <f>'[12]Cumulative Stats'!F126</f>
        <v>9</v>
      </c>
      <c r="G24">
        <f>'[12]Cumulative Stats'!G126</f>
        <v>19</v>
      </c>
      <c r="H24">
        <f>'[12]Cumulative Stats'!H126</f>
        <v>0</v>
      </c>
      <c r="I24">
        <f>IF(C24&gt;=Passing!$C$1*1.25,1,IF(C24+D24=0,-1,0))</f>
        <v>0</v>
      </c>
      <c r="J24" s="11">
        <f t="shared" si="0"/>
        <v>1</v>
      </c>
      <c r="K24" s="1"/>
      <c r="L24" s="4"/>
      <c r="M24" s="4"/>
      <c r="N24" s="4"/>
      <c r="O24" s="4"/>
      <c r="P24" s="9"/>
      <c r="Q24" s="4"/>
      <c r="R24" s="4"/>
    </row>
    <row r="25" spans="1:18" ht="14.4">
      <c r="A25" t="str">
        <f>'[8]Cumulative Stats'!A126</f>
        <v>Howard</v>
      </c>
      <c r="B25" s="8" t="s">
        <v>128</v>
      </c>
      <c r="C25">
        <f>'[8]Cumulative Stats'!C126</f>
        <v>7</v>
      </c>
      <c r="D25">
        <f>'[8]Cumulative Stats'!D126</f>
        <v>0</v>
      </c>
      <c r="E25">
        <f>'[8]Cumulative Stats'!E126</f>
        <v>0</v>
      </c>
      <c r="F25" s="6">
        <f>'[8]Cumulative Stats'!F126</f>
        <v>0</v>
      </c>
      <c r="G25">
        <f>'[8]Cumulative Stats'!G126</f>
        <v>3</v>
      </c>
      <c r="H25">
        <f>'[8]Cumulative Stats'!H126</f>
        <v>0</v>
      </c>
      <c r="I25">
        <f>IF(C25&gt;=Passing!$C$1*1.25,1,IF(C25+D25=0,-1,0))</f>
        <v>0</v>
      </c>
      <c r="J25" s="11">
        <f t="shared" si="0"/>
        <v>1</v>
      </c>
      <c r="K25" s="1"/>
      <c r="L25" s="4"/>
      <c r="M25" s="4"/>
      <c r="N25" s="4"/>
      <c r="O25" s="4"/>
      <c r="P25" s="9"/>
      <c r="Q25" s="4"/>
      <c r="R25" s="4"/>
    </row>
    <row r="26" spans="1:18" ht="14.4">
      <c r="A26" t="str">
        <f>'[7]Cumulative Stats'!A126</f>
        <v>Grim</v>
      </c>
      <c r="B26" s="8" t="s">
        <v>127</v>
      </c>
      <c r="C26">
        <f>'[7]Cumulative Stats'!C126</f>
        <v>6</v>
      </c>
      <c r="D26">
        <f>'[7]Cumulative Stats'!D126</f>
        <v>1</v>
      </c>
      <c r="E26">
        <f>'[7]Cumulative Stats'!E126</f>
        <v>55</v>
      </c>
      <c r="F26" s="6">
        <f>'[7]Cumulative Stats'!F126</f>
        <v>9.1666666666666661</v>
      </c>
      <c r="G26">
        <f>'[7]Cumulative Stats'!G126</f>
        <v>20</v>
      </c>
      <c r="H26">
        <f>'[7]Cumulative Stats'!H126</f>
        <v>0</v>
      </c>
      <c r="I26">
        <f>IF(C26&gt;=Passing!$C$1*1.25,1,IF(C26+D26=0,-1,0))</f>
        <v>0</v>
      </c>
      <c r="J26" s="11">
        <f t="shared" si="0"/>
        <v>1</v>
      </c>
      <c r="K26" s="1"/>
      <c r="L26" s="4"/>
      <c r="M26" s="4"/>
      <c r="N26" s="4"/>
      <c r="O26" s="4"/>
      <c r="P26" s="9"/>
      <c r="Q26" s="4"/>
      <c r="R26" s="4"/>
    </row>
    <row r="27" spans="1:18" ht="14.4">
      <c r="A27" t="str">
        <f>'[8]Cumulative Stats'!A127</f>
        <v>Hollas</v>
      </c>
      <c r="B27" s="8" t="s">
        <v>128</v>
      </c>
      <c r="C27">
        <f>'[8]Cumulative Stats'!C127</f>
        <v>6</v>
      </c>
      <c r="D27">
        <f>'[8]Cumulative Stats'!D127</f>
        <v>1</v>
      </c>
      <c r="E27">
        <f>'[8]Cumulative Stats'!E127</f>
        <v>39</v>
      </c>
      <c r="F27" s="6">
        <f>'[8]Cumulative Stats'!F127</f>
        <v>6.5</v>
      </c>
      <c r="G27">
        <f>'[8]Cumulative Stats'!G127</f>
        <v>11</v>
      </c>
      <c r="H27">
        <f>'[8]Cumulative Stats'!H127</f>
        <v>0</v>
      </c>
      <c r="I27">
        <f>IF(C27&gt;=Passing!$C$1*1.25,1,IF(C27+D27=0,-1,0))</f>
        <v>0</v>
      </c>
      <c r="J27" s="11">
        <f t="shared" si="0"/>
        <v>1</v>
      </c>
      <c r="K27" s="1"/>
      <c r="L27" s="4"/>
      <c r="M27" s="4"/>
      <c r="N27" s="4"/>
      <c r="O27" s="4"/>
      <c r="P27" s="9"/>
      <c r="Q27" s="4"/>
      <c r="R27" s="4"/>
    </row>
    <row r="28" spans="1:18" ht="14.4">
      <c r="A28" t="str">
        <f>'[5]Cumulative Stats'!A127</f>
        <v>Williams, T</v>
      </c>
      <c r="B28" s="8" t="s">
        <v>125</v>
      </c>
      <c r="C28">
        <f>'[5]Cumulative Stats'!C127</f>
        <v>5</v>
      </c>
      <c r="D28">
        <f>'[5]Cumulative Stats'!D127</f>
        <v>1</v>
      </c>
      <c r="E28">
        <f>'[5]Cumulative Stats'!E127</f>
        <v>22</v>
      </c>
      <c r="F28" s="6">
        <f>'[5]Cumulative Stats'!F127</f>
        <v>4.4000000000000004</v>
      </c>
      <c r="G28">
        <f>'[5]Cumulative Stats'!G127</f>
        <v>6</v>
      </c>
      <c r="H28">
        <f>'[5]Cumulative Stats'!H127</f>
        <v>0</v>
      </c>
      <c r="I28">
        <f>IF(C28&gt;=Passing!$C$1*1.25,1,IF(C28+D28=0,-1,0))</f>
        <v>0</v>
      </c>
      <c r="J28" s="11">
        <f t="shared" si="0"/>
        <v>1</v>
      </c>
      <c r="K28" s="1"/>
      <c r="L28" s="4"/>
      <c r="M28" s="4"/>
      <c r="N28" s="4"/>
      <c r="O28" s="4"/>
      <c r="P28" s="9"/>
      <c r="Q28" s="4"/>
      <c r="R28" s="4"/>
    </row>
    <row r="29" spans="1:18" ht="14.4">
      <c r="A29" t="str">
        <f>'[13]Cumulative Stats'!A127</f>
        <v>Vactor</v>
      </c>
      <c r="B29" s="8" t="s">
        <v>133</v>
      </c>
      <c r="C29">
        <f>'[13]Cumulative Stats'!C127</f>
        <v>4</v>
      </c>
      <c r="D29">
        <f>'[13]Cumulative Stats'!D127</f>
        <v>0</v>
      </c>
      <c r="E29">
        <f>'[13]Cumulative Stats'!E127</f>
        <v>5</v>
      </c>
      <c r="F29" s="6">
        <f>'[13]Cumulative Stats'!F127</f>
        <v>1.25</v>
      </c>
      <c r="G29">
        <f>'[13]Cumulative Stats'!G127</f>
        <v>3</v>
      </c>
      <c r="H29">
        <f>'[13]Cumulative Stats'!H127</f>
        <v>0</v>
      </c>
      <c r="I29">
        <f>IF(C29&gt;=Passing!$C$1*1.25,1,IF(C29+D29=0,-1,0))</f>
        <v>0</v>
      </c>
      <c r="J29" s="11">
        <f t="shared" si="0"/>
        <v>1</v>
      </c>
      <c r="K29" s="1"/>
      <c r="L29" s="4"/>
      <c r="M29" s="4"/>
      <c r="N29" s="4"/>
      <c r="O29" s="4"/>
      <c r="P29" s="9"/>
      <c r="Q29" s="4"/>
      <c r="R29" s="4"/>
    </row>
    <row r="30" spans="1:18" ht="14.4">
      <c r="A30" t="str">
        <f>'[8]Cumulative Stats'!A128</f>
        <v>Lyons</v>
      </c>
      <c r="B30" s="8" t="s">
        <v>128</v>
      </c>
      <c r="C30">
        <f>'[8]Cumulative Stats'!C128</f>
        <v>3</v>
      </c>
      <c r="D30">
        <f>'[8]Cumulative Stats'!D128</f>
        <v>0</v>
      </c>
      <c r="E30">
        <f>'[8]Cumulative Stats'!E128</f>
        <v>32</v>
      </c>
      <c r="F30" s="6">
        <f>'[8]Cumulative Stats'!F128</f>
        <v>10.666666666666666</v>
      </c>
      <c r="G30">
        <f>'[8]Cumulative Stats'!G128</f>
        <v>29</v>
      </c>
      <c r="H30">
        <f>'[8]Cumulative Stats'!H128</f>
        <v>0</v>
      </c>
      <c r="I30">
        <f>IF(C30&gt;=Passing!$C$1*1.25,1,IF(C30+D30=0,-1,0))</f>
        <v>0</v>
      </c>
      <c r="J30" s="11">
        <f t="shared" si="0"/>
        <v>1</v>
      </c>
      <c r="K30" s="1"/>
      <c r="L30" s="4"/>
      <c r="M30" s="4"/>
      <c r="N30" s="4"/>
      <c r="O30" s="4"/>
      <c r="P30" s="9"/>
      <c r="Q30" s="4"/>
      <c r="R30" s="4"/>
    </row>
    <row r="31" spans="1:18" ht="14.4">
      <c r="A31" t="str">
        <f>'[3]Cumulative Stats'!A127</f>
        <v>Adkins</v>
      </c>
      <c r="B31" s="8" t="s">
        <v>123</v>
      </c>
      <c r="C31">
        <f>'[3]Cumulative Stats'!C127</f>
        <v>3</v>
      </c>
      <c r="D31">
        <f>'[3]Cumulative Stats'!D127</f>
        <v>0</v>
      </c>
      <c r="E31">
        <f>'[3]Cumulative Stats'!E127</f>
        <v>44</v>
      </c>
      <c r="F31" s="6">
        <f>'[3]Cumulative Stats'!F127</f>
        <v>14.666666666666666</v>
      </c>
      <c r="G31">
        <f>'[3]Cumulative Stats'!G127</f>
        <v>24</v>
      </c>
      <c r="H31">
        <f>'[3]Cumulative Stats'!H127</f>
        <v>0</v>
      </c>
      <c r="I31">
        <f>IF(C31&gt;=Passing!$C$1*1.25,1,IF(C31+D31=0,-1,0))</f>
        <v>0</v>
      </c>
      <c r="J31" s="11">
        <f t="shared" si="0"/>
        <v>1</v>
      </c>
      <c r="K31" s="1"/>
      <c r="L31" s="4"/>
      <c r="M31" s="4"/>
      <c r="N31" s="4"/>
      <c r="O31" s="4"/>
      <c r="P31" s="9"/>
      <c r="Q31" s="4"/>
      <c r="R31" s="4"/>
    </row>
    <row r="32" spans="1:18" ht="14.4">
      <c r="A32" t="str">
        <f>'[5]Cumulative Stats'!A128</f>
        <v>Harden</v>
      </c>
      <c r="B32" s="8" t="s">
        <v>125</v>
      </c>
      <c r="C32">
        <f>'[5]Cumulative Stats'!C128</f>
        <v>3</v>
      </c>
      <c r="D32">
        <f>'[5]Cumulative Stats'!D128</f>
        <v>0</v>
      </c>
      <c r="E32">
        <f>'[5]Cumulative Stats'!E128</f>
        <v>-10</v>
      </c>
      <c r="F32" s="6">
        <f>'[5]Cumulative Stats'!F128</f>
        <v>-3.3333333333333335</v>
      </c>
      <c r="G32">
        <f>'[5]Cumulative Stats'!G128</f>
        <v>0</v>
      </c>
      <c r="H32">
        <f>'[5]Cumulative Stats'!H128</f>
        <v>0</v>
      </c>
      <c r="I32">
        <f>IF(C32&gt;=Passing!$C$1*1.25,1,IF(C32+D32=0,-1,0))</f>
        <v>0</v>
      </c>
      <c r="J32" s="11">
        <f t="shared" si="0"/>
        <v>1</v>
      </c>
      <c r="K32" s="1"/>
      <c r="L32" s="4"/>
      <c r="M32" s="4"/>
      <c r="N32" s="4"/>
      <c r="O32" s="4"/>
      <c r="P32" s="9"/>
      <c r="Q32" s="4"/>
      <c r="R32" s="4"/>
    </row>
    <row r="33" spans="1:18" ht="14.4">
      <c r="A33" t="str">
        <f>'[6]Cumulative Stats'!A126</f>
        <v>Alexander</v>
      </c>
      <c r="B33" s="8" t="s">
        <v>126</v>
      </c>
      <c r="C33">
        <f>'[6]Cumulative Stats'!C126</f>
        <v>2</v>
      </c>
      <c r="D33">
        <f>'[6]Cumulative Stats'!D126</f>
        <v>0</v>
      </c>
      <c r="E33">
        <f>'[6]Cumulative Stats'!E126</f>
        <v>61</v>
      </c>
      <c r="F33" s="6">
        <f>'[6]Cumulative Stats'!F126</f>
        <v>30.5</v>
      </c>
      <c r="G33">
        <f>'[6]Cumulative Stats'!G126</f>
        <v>51</v>
      </c>
      <c r="H33">
        <f>'[6]Cumulative Stats'!H126</f>
        <v>0</v>
      </c>
      <c r="I33">
        <f>IF(C33&gt;=Passing!$C$1*1.25,1,IF(C33+D33=0,-1,0))</f>
        <v>0</v>
      </c>
      <c r="J33" s="11">
        <f t="shared" si="0"/>
        <v>1</v>
      </c>
      <c r="K33" s="1"/>
      <c r="L33" s="4"/>
      <c r="M33" s="4"/>
      <c r="N33" s="4"/>
      <c r="O33" s="4"/>
      <c r="P33" s="9"/>
      <c r="Q33" s="4"/>
      <c r="R33" s="4"/>
    </row>
    <row r="34" spans="1:18" ht="14.4">
      <c r="A34" t="str">
        <f>'[4]Cumulative Stats'!A127</f>
        <v>Vaughn</v>
      </c>
      <c r="B34" s="8" t="s">
        <v>124</v>
      </c>
      <c r="C34">
        <f>'[4]Cumulative Stats'!C127</f>
        <v>2</v>
      </c>
      <c r="D34">
        <f>'[4]Cumulative Stats'!D127</f>
        <v>1</v>
      </c>
      <c r="E34">
        <f>'[4]Cumulative Stats'!E127</f>
        <v>12</v>
      </c>
      <c r="F34" s="6">
        <f>'[4]Cumulative Stats'!F127</f>
        <v>6</v>
      </c>
      <c r="G34">
        <f>'[4]Cumulative Stats'!G127</f>
        <v>8</v>
      </c>
      <c r="H34">
        <f>'[4]Cumulative Stats'!H127</f>
        <v>0</v>
      </c>
      <c r="I34">
        <f>IF(C34&gt;=Passing!$C$1*1.25,1,IF(C34+D34=0,-1,0))</f>
        <v>0</v>
      </c>
      <c r="J34" s="11">
        <f t="shared" ref="J34:J57" si="1">IF(C34&gt;0,1,0)</f>
        <v>1</v>
      </c>
      <c r="K34" s="1"/>
      <c r="L34" s="4"/>
      <c r="M34" s="4"/>
      <c r="N34" s="4"/>
      <c r="O34" s="4"/>
      <c r="P34" s="9"/>
      <c r="Q34" s="4"/>
      <c r="R34" s="4"/>
    </row>
    <row r="35" spans="1:18" ht="14.4">
      <c r="A35" t="str">
        <f>'[1]Cumulative Stats'!A127</f>
        <v>Freeman</v>
      </c>
      <c r="B35" s="8" t="s">
        <v>121</v>
      </c>
      <c r="C35">
        <f>'[1]Cumulative Stats'!C127</f>
        <v>2</v>
      </c>
      <c r="D35">
        <f>'[1]Cumulative Stats'!D127</f>
        <v>0</v>
      </c>
      <c r="E35">
        <f>'[1]Cumulative Stats'!E127</f>
        <v>10</v>
      </c>
      <c r="F35" s="6">
        <f>'[1]Cumulative Stats'!F127</f>
        <v>5</v>
      </c>
      <c r="G35">
        <f>'[1]Cumulative Stats'!G127</f>
        <v>9</v>
      </c>
      <c r="H35">
        <f>'[1]Cumulative Stats'!H127</f>
        <v>0</v>
      </c>
      <c r="I35">
        <f>IF(C35&gt;=Passing!$C$1*1.25,1,IF(C35+D35=0,-1,0))</f>
        <v>0</v>
      </c>
      <c r="J35" s="11">
        <f t="shared" si="1"/>
        <v>1</v>
      </c>
      <c r="K35" s="1"/>
      <c r="L35" s="4"/>
      <c r="M35" s="4"/>
      <c r="N35" s="4"/>
      <c r="O35" s="4"/>
      <c r="P35" s="9"/>
      <c r="Q35" s="4"/>
      <c r="R35" s="4"/>
    </row>
    <row r="36" spans="1:18" ht="14.4">
      <c r="A36" t="str">
        <f>'[9]Cumulative Stats'!A127</f>
        <v>Brenner</v>
      </c>
      <c r="B36" s="8" t="s">
        <v>129</v>
      </c>
      <c r="C36">
        <f>'[9]Cumulative Stats'!C127</f>
        <v>2</v>
      </c>
      <c r="D36">
        <f>'[9]Cumulative Stats'!D127</f>
        <v>0</v>
      </c>
      <c r="E36">
        <f>'[9]Cumulative Stats'!E127</f>
        <v>6</v>
      </c>
      <c r="F36" s="6">
        <f>'[9]Cumulative Stats'!F127</f>
        <v>3</v>
      </c>
      <c r="G36">
        <f>'[9]Cumulative Stats'!G127</f>
        <v>4</v>
      </c>
      <c r="H36">
        <f>'[9]Cumulative Stats'!H127</f>
        <v>0</v>
      </c>
      <c r="I36">
        <f>IF(C36&gt;=Passing!$C$1*1.25,1,IF(C36+D36=0,-1,0))</f>
        <v>0</v>
      </c>
      <c r="J36" s="11">
        <f t="shared" si="1"/>
        <v>1</v>
      </c>
      <c r="K36" s="1"/>
      <c r="L36" s="4"/>
      <c r="M36" s="4"/>
      <c r="N36" s="4"/>
      <c r="O36" s="4"/>
      <c r="P36" s="9"/>
      <c r="Q36" s="4"/>
      <c r="R36" s="4"/>
    </row>
    <row r="37" spans="1:18" ht="14.4">
      <c r="A37" t="str">
        <f>'[4]Cumulative Stats'!A128</f>
        <v>Walton, L</v>
      </c>
      <c r="B37" s="8" t="s">
        <v>124</v>
      </c>
      <c r="C37">
        <f>'[4]Cumulative Stats'!C128</f>
        <v>2</v>
      </c>
      <c r="D37">
        <f>'[4]Cumulative Stats'!D128</f>
        <v>1</v>
      </c>
      <c r="E37">
        <f>'[4]Cumulative Stats'!E128</f>
        <v>4</v>
      </c>
      <c r="F37" s="6">
        <f>'[4]Cumulative Stats'!F128</f>
        <v>2</v>
      </c>
      <c r="G37">
        <f>'[4]Cumulative Stats'!G128</f>
        <v>5</v>
      </c>
      <c r="H37">
        <f>'[4]Cumulative Stats'!H128</f>
        <v>0</v>
      </c>
      <c r="I37">
        <f>IF(C37&gt;=Passing!$C$1*1.25,1,IF(C37+D37=0,-1,0))</f>
        <v>0</v>
      </c>
      <c r="J37" s="11">
        <f t="shared" si="1"/>
        <v>1</v>
      </c>
      <c r="K37" s="1"/>
      <c r="L37" s="4"/>
      <c r="M37" s="4"/>
      <c r="N37" s="4"/>
      <c r="O37" s="4"/>
      <c r="P37" s="9"/>
      <c r="Q37" s="4"/>
      <c r="R37" s="4"/>
    </row>
    <row r="38" spans="1:18" ht="14.4">
      <c r="A38" t="str">
        <f>'[10]Cumulative Stats'!A127</f>
        <v>Hayes</v>
      </c>
      <c r="B38" s="8" t="s">
        <v>130</v>
      </c>
      <c r="C38">
        <f>'[10]Cumulative Stats'!C127</f>
        <v>1</v>
      </c>
      <c r="D38">
        <f>'[10]Cumulative Stats'!D127</f>
        <v>1</v>
      </c>
      <c r="E38">
        <f>'[10]Cumulative Stats'!E127</f>
        <v>8</v>
      </c>
      <c r="F38" s="6">
        <f>'[10]Cumulative Stats'!F127</f>
        <v>8</v>
      </c>
      <c r="G38">
        <f>'[10]Cumulative Stats'!G127</f>
        <v>8</v>
      </c>
      <c r="H38">
        <f>'[10]Cumulative Stats'!H127</f>
        <v>0</v>
      </c>
      <c r="I38">
        <f>IF(C38&gt;=Passing!$C$1*1.25,1,IF(C38+D38=0,-1,0))</f>
        <v>0</v>
      </c>
      <c r="J38" s="11">
        <f t="shared" si="1"/>
        <v>1</v>
      </c>
      <c r="K38" s="1"/>
      <c r="L38" s="4"/>
      <c r="M38" s="4"/>
      <c r="N38" s="4"/>
      <c r="O38" s="4"/>
      <c r="P38" s="9"/>
      <c r="Q38" s="4"/>
      <c r="R38" s="4"/>
    </row>
    <row r="39" spans="1:18" ht="14.4">
      <c r="A39" t="str">
        <f>'[7]Cumulative Stats'!A127</f>
        <v>Dickson</v>
      </c>
      <c r="B39" s="8" t="s">
        <v>127</v>
      </c>
      <c r="C39">
        <f>'[7]Cumulative Stats'!C127</f>
        <v>1</v>
      </c>
      <c r="D39">
        <f>'[7]Cumulative Stats'!D127</f>
        <v>0</v>
      </c>
      <c r="E39">
        <f>'[7]Cumulative Stats'!E127</f>
        <v>4</v>
      </c>
      <c r="F39" s="6">
        <f>'[7]Cumulative Stats'!F127</f>
        <v>4</v>
      </c>
      <c r="G39">
        <f>'[7]Cumulative Stats'!G127</f>
        <v>4</v>
      </c>
      <c r="H39">
        <f>'[7]Cumulative Stats'!H127</f>
        <v>0</v>
      </c>
      <c r="I39">
        <f>IF(C39&gt;=Passing!$C$1*1.25,1,IF(C39+D39=0,-1,0))</f>
        <v>0</v>
      </c>
      <c r="J39" s="11">
        <f t="shared" si="1"/>
        <v>1</v>
      </c>
      <c r="K39" s="1"/>
      <c r="L39" s="4"/>
      <c r="M39" s="4"/>
      <c r="N39" s="4"/>
      <c r="O39" s="4"/>
      <c r="P39" s="9"/>
      <c r="Q39" s="4"/>
      <c r="R39" s="4"/>
    </row>
    <row r="40" spans="1:18" ht="14.4">
      <c r="A40" t="str">
        <f>'[2]Cumulative Stats'!A128</f>
        <v>Turner</v>
      </c>
      <c r="B40" s="8" t="s">
        <v>122</v>
      </c>
      <c r="C40">
        <f>'[2]Cumulative Stats'!C128</f>
        <v>1</v>
      </c>
      <c r="D40">
        <f>'[2]Cumulative Stats'!D128</f>
        <v>0</v>
      </c>
      <c r="E40">
        <f>'[2]Cumulative Stats'!E128</f>
        <v>0</v>
      </c>
      <c r="F40" s="6">
        <f>'[2]Cumulative Stats'!F128</f>
        <v>0</v>
      </c>
      <c r="G40">
        <f>'[2]Cumulative Stats'!G128</f>
        <v>0</v>
      </c>
      <c r="H40">
        <f>'[2]Cumulative Stats'!H128</f>
        <v>0</v>
      </c>
      <c r="I40">
        <f>IF(C40&gt;=Passing!$C$1*1.25,1,IF(C40+D40=0,-1,0))</f>
        <v>0</v>
      </c>
      <c r="J40" s="11">
        <f t="shared" si="1"/>
        <v>1</v>
      </c>
      <c r="K40" s="1"/>
      <c r="L40" s="4"/>
      <c r="M40" s="4"/>
      <c r="N40" s="4"/>
      <c r="O40" s="4"/>
      <c r="P40" s="9"/>
      <c r="Q40" s="4"/>
      <c r="R40" s="4"/>
    </row>
    <row r="41" spans="1:18" ht="14.4">
      <c r="A41" t="str">
        <f>'[6]Cumulative Stats'!A127</f>
        <v>Nettles</v>
      </c>
      <c r="B41" s="8" t="s">
        <v>126</v>
      </c>
      <c r="C41">
        <f>'[6]Cumulative Stats'!C127</f>
        <v>1</v>
      </c>
      <c r="D41">
        <f>'[6]Cumulative Stats'!D127</f>
        <v>0</v>
      </c>
      <c r="E41">
        <f>'[6]Cumulative Stats'!E127</f>
        <v>0</v>
      </c>
      <c r="F41" s="6">
        <f>'[6]Cumulative Stats'!F127</f>
        <v>0</v>
      </c>
      <c r="G41">
        <f>'[6]Cumulative Stats'!G127</f>
        <v>0</v>
      </c>
      <c r="H41">
        <f>'[6]Cumulative Stats'!H127</f>
        <v>0</v>
      </c>
      <c r="I41">
        <f>IF(C41&gt;=Passing!$C$1*1.25,1,IF(C41+D41=0,-1,0))</f>
        <v>0</v>
      </c>
      <c r="J41" s="11">
        <f t="shared" si="1"/>
        <v>1</v>
      </c>
      <c r="K41" s="1"/>
      <c r="L41" s="4"/>
      <c r="M41" s="4"/>
      <c r="N41" s="4"/>
      <c r="O41" s="4"/>
      <c r="P41" s="9"/>
      <c r="Q41" s="4"/>
      <c r="R41" s="4"/>
    </row>
    <row r="42" spans="1:18" ht="14.4">
      <c r="A42" t="str">
        <f>'[13]Cumulative Stats'!A128</f>
        <v>Kopay</v>
      </c>
      <c r="B42" s="8" t="s">
        <v>133</v>
      </c>
      <c r="C42">
        <f>'[13]Cumulative Stats'!C128</f>
        <v>1</v>
      </c>
      <c r="D42">
        <f>'[13]Cumulative Stats'!D128</f>
        <v>0</v>
      </c>
      <c r="E42">
        <f>'[13]Cumulative Stats'!E128</f>
        <v>-2</v>
      </c>
      <c r="F42" s="6">
        <f>'[13]Cumulative Stats'!F128</f>
        <v>-2</v>
      </c>
      <c r="G42">
        <f>'[13]Cumulative Stats'!G128</f>
        <v>-2</v>
      </c>
      <c r="H42">
        <f>'[13]Cumulative Stats'!H128</f>
        <v>0</v>
      </c>
      <c r="I42">
        <f>IF(C42&gt;=Passing!$C$1*1.25,1,IF(C42+D42=0,-1,0))</f>
        <v>0</v>
      </c>
      <c r="J42" s="11">
        <f t="shared" si="1"/>
        <v>1</v>
      </c>
      <c r="K42" s="1"/>
      <c r="L42" s="4"/>
      <c r="M42" s="4"/>
      <c r="N42" s="4"/>
      <c r="O42" s="4"/>
      <c r="P42" s="9"/>
      <c r="Q42" s="4"/>
      <c r="R42" s="4"/>
    </row>
    <row r="43" spans="1:18" ht="14.4">
      <c r="B43" s="8"/>
      <c r="F43" s="6"/>
      <c r="I43">
        <f>IF(C43&gt;=Passing!$C$1*1.25,1,IF(C43+D43=0,-1,0))</f>
        <v>-1</v>
      </c>
      <c r="J43" s="11">
        <f t="shared" si="1"/>
        <v>0</v>
      </c>
      <c r="K43" s="1"/>
      <c r="L43" s="4"/>
      <c r="M43" s="4"/>
      <c r="N43" s="4"/>
      <c r="O43" s="4"/>
      <c r="P43" s="9"/>
      <c r="Q43" s="4"/>
      <c r="R43" s="4"/>
    </row>
    <row r="44" spans="1:18" ht="14.4">
      <c r="B44" s="8"/>
      <c r="F44" s="6"/>
      <c r="I44">
        <f>IF(C44&gt;=Passing!$C$1*1.25,1,IF(C44+D44=0,-1,0))</f>
        <v>-1</v>
      </c>
      <c r="J44" s="11">
        <f t="shared" si="1"/>
        <v>0</v>
      </c>
      <c r="K44" s="1"/>
      <c r="L44" s="4"/>
      <c r="M44" s="4"/>
      <c r="N44" s="4"/>
      <c r="O44" s="4"/>
      <c r="P44" s="9"/>
      <c r="Q44" s="4"/>
      <c r="R44" s="4"/>
    </row>
    <row r="45" spans="1:18" ht="14.4">
      <c r="B45" s="8"/>
      <c r="F45" s="6"/>
      <c r="I45">
        <f>IF(C45&gt;=Passing!$C$1*1.25,1,IF(C45+D45=0,-1,0))</f>
        <v>-1</v>
      </c>
      <c r="J45" s="11">
        <f t="shared" si="1"/>
        <v>0</v>
      </c>
      <c r="K45" s="1"/>
      <c r="L45" s="4"/>
      <c r="M45" s="4"/>
      <c r="N45" s="4"/>
      <c r="O45" s="4"/>
      <c r="P45" s="9"/>
      <c r="Q45" s="4"/>
      <c r="R45" s="4"/>
    </row>
    <row r="46" spans="1:18" ht="14.4">
      <c r="B46" s="8"/>
      <c r="F46" s="6"/>
      <c r="I46">
        <f>IF(C46&gt;=Passing!$C$1*1.25,1,IF(C46+D46=0,-1,0))</f>
        <v>-1</v>
      </c>
      <c r="J46" s="11">
        <f t="shared" si="1"/>
        <v>0</v>
      </c>
      <c r="K46" s="1"/>
      <c r="L46" s="4"/>
      <c r="M46" s="4"/>
      <c r="N46" s="4"/>
      <c r="O46" s="4"/>
      <c r="P46" s="9"/>
      <c r="Q46" s="4"/>
      <c r="R46" s="4"/>
    </row>
    <row r="47" spans="1:18" ht="14.4">
      <c r="B47" s="8"/>
      <c r="F47" s="6"/>
      <c r="I47">
        <f>IF(C47&gt;=Passing!$C$1*1.25,1,IF(C47+D47=0,-1,0))</f>
        <v>-1</v>
      </c>
      <c r="J47" s="11">
        <f t="shared" si="1"/>
        <v>0</v>
      </c>
      <c r="K47" s="1"/>
      <c r="L47" s="4"/>
      <c r="M47" s="4"/>
      <c r="N47" s="4"/>
      <c r="O47" s="4"/>
      <c r="P47" s="9"/>
      <c r="Q47" s="4"/>
      <c r="R47" s="4"/>
    </row>
    <row r="48" spans="1:18" ht="14.4">
      <c r="B48" s="8"/>
      <c r="I48">
        <f>IF(C48&gt;=Passing!$C$1*1.25,1,IF(C48+D48=0,-1,0))</f>
        <v>-1</v>
      </c>
      <c r="J48" s="11">
        <f t="shared" si="1"/>
        <v>0</v>
      </c>
      <c r="K48" s="1"/>
      <c r="L48" s="4"/>
      <c r="M48" s="4"/>
      <c r="N48" s="4"/>
      <c r="O48" s="4"/>
      <c r="P48" s="9"/>
      <c r="Q48" s="4"/>
      <c r="R48" s="4"/>
    </row>
    <row r="49" spans="2:18" ht="14.4">
      <c r="B49" s="8"/>
      <c r="F49" s="6"/>
      <c r="I49">
        <f>IF(C49&gt;=Passing!$C$1*1.25,1,IF(C49+D49=0,-1,0))</f>
        <v>-1</v>
      </c>
      <c r="J49" s="11">
        <f t="shared" si="1"/>
        <v>0</v>
      </c>
      <c r="K49" s="1"/>
      <c r="L49" s="4"/>
      <c r="M49" s="4"/>
      <c r="N49" s="4"/>
      <c r="O49" s="4"/>
      <c r="P49" s="9"/>
      <c r="Q49" s="4"/>
      <c r="R49" s="4"/>
    </row>
    <row r="50" spans="2:18" ht="14.4">
      <c r="B50" s="8"/>
      <c r="F50" s="6"/>
      <c r="I50">
        <f>IF(C50&gt;=Passing!$C$1*1.25,1,IF(C50+D50=0,-1,0))</f>
        <v>-1</v>
      </c>
      <c r="J50" s="11">
        <f t="shared" si="1"/>
        <v>0</v>
      </c>
      <c r="K50" s="1"/>
      <c r="L50" s="4"/>
      <c r="M50" s="4"/>
      <c r="N50" s="4"/>
      <c r="O50" s="4"/>
      <c r="P50" s="9"/>
      <c r="Q50" s="4"/>
      <c r="R50" s="4"/>
    </row>
    <row r="51" spans="2:18" ht="14.4">
      <c r="B51" s="8"/>
      <c r="I51">
        <f>IF(C51&gt;=Passing!$C$1*1.25,1,IF(C51+D51=0,-1,0))</f>
        <v>-1</v>
      </c>
      <c r="J51" s="11">
        <f t="shared" si="1"/>
        <v>0</v>
      </c>
      <c r="K51" s="1"/>
      <c r="L51" s="4"/>
      <c r="M51" s="4"/>
      <c r="N51" s="4"/>
      <c r="O51" s="4"/>
      <c r="P51" s="9"/>
      <c r="Q51" s="4"/>
      <c r="R51" s="4"/>
    </row>
    <row r="52" spans="2:18" ht="14.4">
      <c r="B52" s="8"/>
      <c r="I52">
        <f>IF(C52&gt;=Passing!$C$1*1.25,1,IF(C52+D52=0,-1,0))</f>
        <v>-1</v>
      </c>
      <c r="J52" s="11">
        <f t="shared" si="1"/>
        <v>0</v>
      </c>
      <c r="K52" s="1"/>
      <c r="L52" s="4"/>
      <c r="M52" s="4"/>
      <c r="N52" s="4"/>
      <c r="O52" s="4"/>
      <c r="P52" s="9"/>
      <c r="Q52" s="4"/>
      <c r="R52" s="4"/>
    </row>
    <row r="53" spans="2:18" ht="14.4">
      <c r="B53" s="8"/>
      <c r="I53">
        <f>IF(C53&gt;=Passing!$C$1*1.25,1,IF(C53+D53=0,-1,0))</f>
        <v>-1</v>
      </c>
      <c r="J53" s="11">
        <f t="shared" si="1"/>
        <v>0</v>
      </c>
      <c r="K53" s="1"/>
      <c r="L53" s="4"/>
      <c r="M53" s="4"/>
      <c r="N53" s="4"/>
      <c r="O53" s="4"/>
      <c r="P53" s="9"/>
      <c r="Q53" s="4"/>
      <c r="R53" s="4"/>
    </row>
    <row r="54" spans="2:18" ht="14.4">
      <c r="B54" s="8"/>
      <c r="I54">
        <f>IF(C54&gt;=Passing!$C$1*1.25,1,IF(C54+D54=0,-1,0))</f>
        <v>-1</v>
      </c>
      <c r="J54" s="11">
        <f t="shared" si="1"/>
        <v>0</v>
      </c>
      <c r="K54" s="1"/>
      <c r="L54" s="4"/>
      <c r="M54" s="4"/>
      <c r="N54" s="4"/>
      <c r="O54" s="4"/>
      <c r="P54" s="9"/>
      <c r="Q54" s="4"/>
      <c r="R54" s="4"/>
    </row>
    <row r="55" spans="2:18" ht="14.4">
      <c r="B55" s="8"/>
      <c r="I55">
        <f>IF(C55&gt;=Passing!$C$1*1.25,1,IF(C55+D55=0,-1,0))</f>
        <v>-1</v>
      </c>
      <c r="J55" s="11">
        <f t="shared" si="1"/>
        <v>0</v>
      </c>
      <c r="K55" s="1"/>
      <c r="L55" s="4"/>
      <c r="M55" s="4"/>
      <c r="N55" s="4"/>
      <c r="O55" s="4"/>
      <c r="P55" s="9"/>
      <c r="Q55" s="4"/>
      <c r="R55" s="4"/>
    </row>
    <row r="56" spans="2:18" ht="14.4">
      <c r="B56" s="8"/>
      <c r="I56">
        <f>IF(C56&gt;=Passing!$C$1*1.25,1,IF(C56+D56=0,-1,0))</f>
        <v>-1</v>
      </c>
      <c r="J56" s="11">
        <f t="shared" si="1"/>
        <v>0</v>
      </c>
      <c r="K56" s="1"/>
      <c r="L56" s="4"/>
      <c r="M56" s="4"/>
      <c r="N56" s="4"/>
      <c r="O56" s="4"/>
      <c r="P56" s="9"/>
      <c r="Q56" s="4"/>
      <c r="R56" s="4"/>
    </row>
    <row r="57" spans="2:18" ht="14.4">
      <c r="B57" s="8"/>
      <c r="I57">
        <f>IF(C57&gt;=Passing!$C$1*1.25,1,IF(C57+D57=0,-1,0))</f>
        <v>-1</v>
      </c>
      <c r="J57" s="11">
        <f t="shared" si="1"/>
        <v>0</v>
      </c>
      <c r="K57" s="1"/>
      <c r="L57" s="4"/>
      <c r="M57" s="4"/>
      <c r="N57" s="4"/>
      <c r="O57" s="4"/>
      <c r="P57" s="9"/>
      <c r="Q57" s="4"/>
      <c r="R57" s="4"/>
    </row>
    <row r="58" spans="2:18">
      <c r="K58" s="1"/>
      <c r="L58" s="4"/>
      <c r="M58" s="4"/>
      <c r="N58" s="4"/>
      <c r="O58" s="4"/>
      <c r="P58" s="9"/>
      <c r="Q58" s="4"/>
      <c r="R58" s="4"/>
    </row>
  </sheetData>
  <sortState xmlns:xlrd2="http://schemas.microsoft.com/office/spreadsheetml/2017/richdata2" ref="A18:H47">
    <sortCondition descending="1" ref="C18:C47"/>
  </sortState>
  <phoneticPr fontId="1" type="noConversion"/>
  <pageMargins left="0.75" right="0.75" top="1" bottom="1" header="0.5" footer="0.5"/>
  <pageSetup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PuntRets">
                <anchor moveWithCells="1" sizeWithCells="1">
                  <from>
                    <xdr:col>11</xdr:col>
                    <xdr:colOff>563880</xdr:colOff>
                    <xdr:row>9</xdr:row>
                    <xdr:rowOff>68580</xdr:rowOff>
                  </from>
                  <to>
                    <xdr:col>13</xdr:col>
                    <xdr:colOff>121920</xdr:colOff>
                    <xdr:row>14</xdr:row>
                    <xdr:rowOff>83820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W117"/>
  <sheetViews>
    <sheetView zoomScale="125" zoomScaleNormal="125" workbookViewId="0">
      <selection activeCell="A80" sqref="A80:G103"/>
    </sheetView>
  </sheetViews>
  <sheetFormatPr defaultColWidth="8.88671875" defaultRowHeight="13.2"/>
  <cols>
    <col min="1" max="1" width="16" customWidth="1"/>
    <col min="2" max="8" width="5.109375" customWidth="1"/>
    <col min="9" max="9" width="9.109375" style="8" customWidth="1"/>
    <col min="10" max="10" width="15.33203125" style="8" bestFit="1" customWidth="1"/>
    <col min="11" max="13" width="9.109375" style="8" customWidth="1"/>
    <col min="14" max="14" width="9.109375" style="36" customWidth="1"/>
    <col min="15" max="18" width="9.109375" style="8" customWidth="1"/>
    <col min="19" max="19" width="13.44140625" style="8" bestFit="1" customWidth="1"/>
    <col min="20" max="21" width="9.109375" style="8" customWidth="1"/>
  </cols>
  <sheetData>
    <row r="1" spans="1:23" ht="14.4">
      <c r="A1" s="5" t="s">
        <v>76</v>
      </c>
      <c r="B1" s="4" t="s">
        <v>88</v>
      </c>
      <c r="C1" s="4" t="s">
        <v>63</v>
      </c>
      <c r="D1" s="4" t="s">
        <v>72</v>
      </c>
      <c r="E1" s="4" t="s">
        <v>47</v>
      </c>
      <c r="F1" s="4" t="s">
        <v>53</v>
      </c>
      <c r="G1" s="4" t="s">
        <v>52</v>
      </c>
      <c r="H1" s="4"/>
      <c r="J1" s="5"/>
      <c r="K1" s="4"/>
      <c r="L1" s="4"/>
      <c r="M1" s="4"/>
      <c r="N1" s="9"/>
      <c r="O1" s="4"/>
      <c r="P1" s="4"/>
      <c r="R1" s="23"/>
    </row>
    <row r="2" spans="1:23" ht="14.4">
      <c r="A2" t="str">
        <f>'[6]Cumulative Stats'!A134</f>
        <v>Haymond</v>
      </c>
      <c r="B2" s="8" t="s">
        <v>126</v>
      </c>
      <c r="C2">
        <f>'[6]Cumulative Stats'!C134</f>
        <v>27</v>
      </c>
      <c r="D2">
        <f>'[6]Cumulative Stats'!D134</f>
        <v>940</v>
      </c>
      <c r="E2" s="6">
        <f>'[6]Cumulative Stats'!E134</f>
        <v>34.814814814814817</v>
      </c>
      <c r="F2">
        <f>'[6]Cumulative Stats'!F134</f>
        <v>85</v>
      </c>
      <c r="G2">
        <f>'[6]Cumulative Stats'!G134</f>
        <v>1</v>
      </c>
      <c r="H2">
        <f>IF(C2&gt;=Passing!$C$1*1.25,1,IF(C2=0,-1,0))</f>
        <v>1</v>
      </c>
      <c r="I2" s="11"/>
      <c r="J2" s="5"/>
      <c r="K2" s="4"/>
      <c r="R2" s="16"/>
      <c r="W2" s="1"/>
    </row>
    <row r="3" spans="1:23" ht="14.4">
      <c r="A3" t="str">
        <f>'[2]Cumulative Stats'!A135</f>
        <v>Turner</v>
      </c>
      <c r="B3" s="8" t="s">
        <v>122</v>
      </c>
      <c r="C3">
        <f>'[2]Cumulative Stats'!C135</f>
        <v>21</v>
      </c>
      <c r="D3">
        <f>'[2]Cumulative Stats'!D135</f>
        <v>619</v>
      </c>
      <c r="E3" s="6">
        <f>'[2]Cumulative Stats'!E135</f>
        <v>29.476190476190474</v>
      </c>
      <c r="F3">
        <f>'[2]Cumulative Stats'!F135</f>
        <v>95</v>
      </c>
      <c r="G3">
        <f>'[2]Cumulative Stats'!G135</f>
        <v>2</v>
      </c>
      <c r="H3">
        <f>IF(C3&gt;=Passing!$C$1*1.25,1,IF(C3=0,-1,0))</f>
        <v>0</v>
      </c>
      <c r="J3" s="5"/>
      <c r="K3" s="4"/>
      <c r="R3" s="16"/>
    </row>
    <row r="4" spans="1:23" ht="14.4">
      <c r="A4" t="str">
        <f>'[5]Cumulative Stats'!A134</f>
        <v>Krause</v>
      </c>
      <c r="B4" s="8" t="s">
        <v>125</v>
      </c>
      <c r="C4">
        <f>'[5]Cumulative Stats'!C134</f>
        <v>19</v>
      </c>
      <c r="D4">
        <f>'[5]Cumulative Stats'!D134</f>
        <v>503</v>
      </c>
      <c r="E4" s="6">
        <f>'[5]Cumulative Stats'!E134</f>
        <v>26.473684210526315</v>
      </c>
      <c r="F4">
        <f>'[5]Cumulative Stats'!F134</f>
        <v>94</v>
      </c>
      <c r="G4">
        <f>'[5]Cumulative Stats'!G134</f>
        <v>1</v>
      </c>
      <c r="H4">
        <f>IF(C4&gt;=Passing!$C$1*1.25,1,IF(C4=0,-1,0))</f>
        <v>0</v>
      </c>
      <c r="J4" s="5"/>
      <c r="K4" s="4" t="s">
        <v>119</v>
      </c>
      <c r="R4" s="16"/>
    </row>
    <row r="5" spans="1:23" ht="14.4">
      <c r="A5" t="str">
        <f>'[3]Cumulative Stats'!A134</f>
        <v>Thomas</v>
      </c>
      <c r="B5" s="8" t="s">
        <v>123</v>
      </c>
      <c r="C5">
        <f>'[3]Cumulative Stats'!C134</f>
        <v>23</v>
      </c>
      <c r="D5">
        <f>'[3]Cumulative Stats'!D134</f>
        <v>597</v>
      </c>
      <c r="E5" s="6">
        <f>'[3]Cumulative Stats'!E134</f>
        <v>25.956521739130434</v>
      </c>
      <c r="F5">
        <f>'[3]Cumulative Stats'!F134</f>
        <v>64</v>
      </c>
      <c r="G5">
        <f>'[3]Cumulative Stats'!G134</f>
        <v>0</v>
      </c>
      <c r="H5">
        <f>IF(C5&gt;=Passing!$C$1*1.25,1,IF(C5=0,-1,0))</f>
        <v>1</v>
      </c>
      <c r="J5" s="5"/>
      <c r="K5" s="4"/>
      <c r="R5" s="16"/>
    </row>
    <row r="6" spans="1:23" ht="14.4">
      <c r="A6" t="str">
        <f>'[10]Cumulative Stats'!A134</f>
        <v>Walik</v>
      </c>
      <c r="B6" s="8" t="s">
        <v>130</v>
      </c>
      <c r="C6">
        <f>'[10]Cumulative Stats'!C134</f>
        <v>35</v>
      </c>
      <c r="D6">
        <f>'[10]Cumulative Stats'!D134</f>
        <v>869</v>
      </c>
      <c r="E6" s="6">
        <f>'[10]Cumulative Stats'!E134</f>
        <v>24.828571428571429</v>
      </c>
      <c r="F6">
        <f>'[10]Cumulative Stats'!F134</f>
        <v>78</v>
      </c>
      <c r="G6">
        <f>'[10]Cumulative Stats'!G134</f>
        <v>0</v>
      </c>
      <c r="H6">
        <f>IF(C6&gt;=Passing!$C$1*1.25,1,IF(C6=0,-1,0))</f>
        <v>1</v>
      </c>
      <c r="J6" s="5"/>
      <c r="K6" s="4">
        <f>14/14</f>
        <v>1</v>
      </c>
      <c r="R6" s="16"/>
    </row>
    <row r="7" spans="1:23" ht="14.4">
      <c r="A7" t="str">
        <f>'[4]Cumulative Stats'!A134</f>
        <v>Williams</v>
      </c>
      <c r="B7" s="8" t="s">
        <v>124</v>
      </c>
      <c r="C7">
        <f>'[4]Cumulative Stats'!C134</f>
        <v>17</v>
      </c>
      <c r="D7">
        <f>'[4]Cumulative Stats'!D134</f>
        <v>412</v>
      </c>
      <c r="E7" s="6">
        <f>'[4]Cumulative Stats'!E134</f>
        <v>24.235294117647058</v>
      </c>
      <c r="F7">
        <f>'[4]Cumulative Stats'!F134</f>
        <v>100</v>
      </c>
      <c r="G7">
        <f>'[4]Cumulative Stats'!G134</f>
        <v>1</v>
      </c>
      <c r="H7">
        <f>IF(C7&gt;=Passing!$C$1*1.25,1,IF(C7=0,-1,0))</f>
        <v>0</v>
      </c>
      <c r="J7" s="5"/>
      <c r="K7" s="4"/>
      <c r="R7" s="16"/>
    </row>
    <row r="8" spans="1:23" ht="14.4">
      <c r="A8" t="str">
        <f>'[9]Cumulative Stats'!A134</f>
        <v>Shy</v>
      </c>
      <c r="B8" s="8" t="s">
        <v>129</v>
      </c>
      <c r="C8">
        <f>'[9]Cumulative Stats'!C134</f>
        <v>22</v>
      </c>
      <c r="D8">
        <f>'[9]Cumulative Stats'!D134</f>
        <v>509</v>
      </c>
      <c r="E8" s="6">
        <f>'[9]Cumulative Stats'!E134</f>
        <v>23.136363636363637</v>
      </c>
      <c r="F8">
        <f>'[9]Cumulative Stats'!F134</f>
        <v>63</v>
      </c>
      <c r="G8">
        <f>'[9]Cumulative Stats'!G134</f>
        <v>0</v>
      </c>
      <c r="H8">
        <f>IF(C8&gt;=Passing!$C$1*1.25,1,IF(C8=0,-1,0))</f>
        <v>0</v>
      </c>
      <c r="J8" s="5"/>
      <c r="K8" s="4"/>
      <c r="R8" s="16"/>
    </row>
    <row r="9" spans="1:23" ht="14.4">
      <c r="A9" t="str">
        <f>'[11]Cumulative Stats'!A134</f>
        <v>Tucker</v>
      </c>
      <c r="B9" s="8" t="s">
        <v>132</v>
      </c>
      <c r="C9">
        <f>'[11]Cumulative Stats'!C134</f>
        <v>27</v>
      </c>
      <c r="D9">
        <f>'[11]Cumulative Stats'!D134</f>
        <v>624</v>
      </c>
      <c r="E9" s="6">
        <f>'[11]Cumulative Stats'!E134</f>
        <v>23.111111111111111</v>
      </c>
      <c r="F9">
        <f>'[11]Cumulative Stats'!F134</f>
        <v>34</v>
      </c>
      <c r="G9">
        <f>'[11]Cumulative Stats'!G134</f>
        <v>0</v>
      </c>
      <c r="H9">
        <f>IF(C9&gt;=Passing!$C$1*1.25,1,IF(C9=0,-1,0))</f>
        <v>1</v>
      </c>
      <c r="J9" s="5"/>
      <c r="K9" s="4"/>
      <c r="R9" s="16"/>
    </row>
    <row r="10" spans="1:23" ht="14.4">
      <c r="A10" t="str">
        <f>'[2]Cumulative Stats'!A134</f>
        <v>Smith</v>
      </c>
      <c r="B10" s="8" t="s">
        <v>122</v>
      </c>
      <c r="C10">
        <f>'[2]Cumulative Stats'!C134</f>
        <v>24</v>
      </c>
      <c r="D10">
        <f>'[2]Cumulative Stats'!D134</f>
        <v>539</v>
      </c>
      <c r="E10" s="6">
        <f>'[2]Cumulative Stats'!E134</f>
        <v>22.458333333333332</v>
      </c>
      <c r="F10">
        <f>'[2]Cumulative Stats'!F134</f>
        <v>28</v>
      </c>
      <c r="G10">
        <f>'[2]Cumulative Stats'!G134</f>
        <v>0</v>
      </c>
      <c r="H10">
        <f>IF(C10&gt;=Passing!$C$1*1.25,1,IF(C10=0,-1,0))</f>
        <v>1</v>
      </c>
      <c r="J10" s="5"/>
      <c r="K10" s="4"/>
      <c r="R10" s="16"/>
    </row>
    <row r="11" spans="1:23" ht="14.4">
      <c r="A11" t="str">
        <f>'[7]Cumulative Stats'!A134</f>
        <v>Jones</v>
      </c>
      <c r="B11" s="8" t="s">
        <v>127</v>
      </c>
      <c r="C11">
        <f>'[7]Cumulative Stats'!C134</f>
        <v>23</v>
      </c>
      <c r="D11">
        <f>'[7]Cumulative Stats'!D134</f>
        <v>497</v>
      </c>
      <c r="E11" s="6">
        <f>'[7]Cumulative Stats'!E134</f>
        <v>21.608695652173914</v>
      </c>
      <c r="F11">
        <f>'[7]Cumulative Stats'!F134</f>
        <v>39</v>
      </c>
      <c r="G11">
        <f>'[7]Cumulative Stats'!G134</f>
        <v>0</v>
      </c>
      <c r="H11">
        <f>IF(C11&gt;=Passing!$C$1*1.25,1,IF(C11=0,-1,0))</f>
        <v>1</v>
      </c>
      <c r="J11" s="5"/>
      <c r="K11" s="4"/>
      <c r="R11" s="16"/>
    </row>
    <row r="12" spans="1:23">
      <c r="A12" t="str">
        <f>'[8]Cumulative Stats'!A134</f>
        <v>Burrough</v>
      </c>
      <c r="B12" s="8" t="s">
        <v>128</v>
      </c>
      <c r="C12">
        <f>'[8]Cumulative Stats'!C134</f>
        <v>26</v>
      </c>
      <c r="D12">
        <f>'[8]Cumulative Stats'!D134</f>
        <v>558</v>
      </c>
      <c r="E12" s="6">
        <f>'[8]Cumulative Stats'!E134</f>
        <v>21.46153846153846</v>
      </c>
      <c r="F12">
        <f>'[8]Cumulative Stats'!F134</f>
        <v>41</v>
      </c>
      <c r="G12">
        <f>'[8]Cumulative Stats'!G134</f>
        <v>0</v>
      </c>
      <c r="H12">
        <f>IF(C12&gt;=Passing!$C$1*1.25,1,IF(C12=0,-1,0))</f>
        <v>1</v>
      </c>
      <c r="J12" s="5"/>
      <c r="K12" s="4"/>
    </row>
    <row r="13" spans="1:23">
      <c r="A13" t="str">
        <f>'[1]Cumulative Stats'!A134</f>
        <v>Butler</v>
      </c>
      <c r="B13" s="8" t="s">
        <v>121</v>
      </c>
      <c r="C13">
        <f>'[1]Cumulative Stats'!C134</f>
        <v>16</v>
      </c>
      <c r="D13">
        <f>'[1]Cumulative Stats'!D134</f>
        <v>301</v>
      </c>
      <c r="E13" s="6">
        <f>'[1]Cumulative Stats'!E134</f>
        <v>18.8125</v>
      </c>
      <c r="F13">
        <f>'[1]Cumulative Stats'!F134</f>
        <v>29</v>
      </c>
      <c r="G13">
        <f>'[1]Cumulative Stats'!G134</f>
        <v>0</v>
      </c>
      <c r="H13">
        <f>IF(C13&gt;=Passing!$C$1*1.25,1,IF(C13=0,-1,0))</f>
        <v>0</v>
      </c>
      <c r="J13" s="5"/>
      <c r="K13" s="4"/>
    </row>
    <row r="14" spans="1:23">
      <c r="A14" t="str">
        <f>'[5]Cumulative Stats'!A135</f>
        <v>Ellis</v>
      </c>
      <c r="B14" s="8" t="s">
        <v>125</v>
      </c>
      <c r="C14">
        <f>'[5]Cumulative Stats'!C135</f>
        <v>17</v>
      </c>
      <c r="D14">
        <f>'[5]Cumulative Stats'!D135</f>
        <v>310</v>
      </c>
      <c r="E14" s="6">
        <f>'[5]Cumulative Stats'!E135</f>
        <v>18.235294117647058</v>
      </c>
      <c r="F14">
        <f>'[5]Cumulative Stats'!F135</f>
        <v>30</v>
      </c>
      <c r="G14">
        <f>'[5]Cumulative Stats'!G135</f>
        <v>0</v>
      </c>
      <c r="H14">
        <f>IF(C14&gt;=Passing!$C$1*1.25,1,IF(C14=0,-1,0))</f>
        <v>0</v>
      </c>
      <c r="J14" s="5"/>
      <c r="K14" s="4"/>
    </row>
    <row r="15" spans="1:23" ht="13.8" thickBot="1">
      <c r="A15" s="68" t="str">
        <f>'[12]Cumulative Stats'!A134</f>
        <v>Latourette</v>
      </c>
      <c r="B15" s="69" t="s">
        <v>131</v>
      </c>
      <c r="C15" s="68">
        <f>'[12]Cumulative Stats'!C134</f>
        <v>22</v>
      </c>
      <c r="D15" s="68">
        <f>'[12]Cumulative Stats'!D134</f>
        <v>390</v>
      </c>
      <c r="E15" s="70">
        <f>'[12]Cumulative Stats'!E134</f>
        <v>17.727272727272727</v>
      </c>
      <c r="F15" s="68">
        <f>'[12]Cumulative Stats'!F134</f>
        <v>27</v>
      </c>
      <c r="G15" s="68">
        <f>'[12]Cumulative Stats'!G134</f>
        <v>0</v>
      </c>
      <c r="H15">
        <f>IF(C15&gt;=Passing!$C$1*1.25,1,IF(C15=0,-1,0))</f>
        <v>0</v>
      </c>
      <c r="J15" s="5"/>
      <c r="K15" s="4"/>
    </row>
    <row r="16" spans="1:23">
      <c r="A16" t="str">
        <f>'[3]Cumulative Stats'!A135</f>
        <v>Adkins</v>
      </c>
      <c r="B16" s="8" t="s">
        <v>123</v>
      </c>
      <c r="C16">
        <f>'[3]Cumulative Stats'!C135</f>
        <v>13</v>
      </c>
      <c r="D16">
        <f>'[3]Cumulative Stats'!D135</f>
        <v>311</v>
      </c>
      <c r="E16" s="6">
        <f>'[3]Cumulative Stats'!E135</f>
        <v>23.923076923076923</v>
      </c>
      <c r="F16">
        <f>'[3]Cumulative Stats'!F135</f>
        <v>56</v>
      </c>
      <c r="G16">
        <f>'[3]Cumulative Stats'!G135</f>
        <v>0</v>
      </c>
      <c r="H16">
        <f>IF(C16&gt;=Passing!$C$1*1.25,1,IF(C16=0,-1,0))</f>
        <v>0</v>
      </c>
      <c r="I16" s="1" t="s">
        <v>103</v>
      </c>
      <c r="J16" s="5"/>
      <c r="K16" s="4"/>
    </row>
    <row r="17" spans="1:11">
      <c r="A17" t="str">
        <f>'[8]Cumulative Stats'!A135</f>
        <v>Dodd</v>
      </c>
      <c r="B17" s="8" t="s">
        <v>128</v>
      </c>
      <c r="C17">
        <f>'[8]Cumulative Stats'!C135</f>
        <v>12</v>
      </c>
      <c r="D17">
        <f>'[8]Cumulative Stats'!D135</f>
        <v>269</v>
      </c>
      <c r="E17" s="6">
        <f>'[8]Cumulative Stats'!E135</f>
        <v>22.416666666666668</v>
      </c>
      <c r="F17">
        <f>'[8]Cumulative Stats'!F135</f>
        <v>28</v>
      </c>
      <c r="G17">
        <f>'[8]Cumulative Stats'!G135</f>
        <v>0</v>
      </c>
      <c r="H17">
        <f>IF(C17&gt;=Passing!$C$1*1.25,1,IF(C17=0,-1,0))</f>
        <v>0</v>
      </c>
      <c r="J17" s="5"/>
      <c r="K17" s="4"/>
    </row>
    <row r="18" spans="1:11">
      <c r="A18" t="str">
        <f>'[10]Cumulative Stats'!A135</f>
        <v>Nelson</v>
      </c>
      <c r="B18" s="8" t="s">
        <v>130</v>
      </c>
      <c r="C18">
        <f>'[10]Cumulative Stats'!C135</f>
        <v>12</v>
      </c>
      <c r="D18">
        <f>'[10]Cumulative Stats'!D135</f>
        <v>224</v>
      </c>
      <c r="E18" s="6">
        <f>'[10]Cumulative Stats'!E135</f>
        <v>18.666666666666668</v>
      </c>
      <c r="F18">
        <f>'[10]Cumulative Stats'!F135</f>
        <v>28</v>
      </c>
      <c r="G18">
        <f>'[10]Cumulative Stats'!G135</f>
        <v>0</v>
      </c>
      <c r="H18">
        <f>IF(C18&gt;=Passing!$C$1*1.25,1,IF(C18=0,-1,0))</f>
        <v>0</v>
      </c>
      <c r="J18" s="5"/>
      <c r="K18" s="4"/>
    </row>
    <row r="19" spans="1:11">
      <c r="A19" t="str">
        <f>'[5]Cumulative Stats'!A136</f>
        <v>Williams, T</v>
      </c>
      <c r="B19" s="8" t="s">
        <v>125</v>
      </c>
      <c r="C19">
        <f>'[5]Cumulative Stats'!C136</f>
        <v>11</v>
      </c>
      <c r="D19">
        <f>'[5]Cumulative Stats'!D136</f>
        <v>245</v>
      </c>
      <c r="E19" s="6">
        <f>'[5]Cumulative Stats'!E136</f>
        <v>22.272727272727273</v>
      </c>
      <c r="F19">
        <f>'[5]Cumulative Stats'!F136</f>
        <v>30</v>
      </c>
      <c r="G19">
        <f>'[5]Cumulative Stats'!G136</f>
        <v>0</v>
      </c>
      <c r="H19">
        <f>IF(C19&gt;=Passing!$C$1*1.25,1,IF(C19=0,-1,0))</f>
        <v>0</v>
      </c>
      <c r="J19" s="5"/>
      <c r="K19" s="4"/>
    </row>
    <row r="20" spans="1:11">
      <c r="A20" t="str">
        <f>'[11]Cumulative Stats'!A135</f>
        <v>Taylor, B</v>
      </c>
      <c r="B20" s="8" t="s">
        <v>132</v>
      </c>
      <c r="C20">
        <f>'[11]Cumulative Stats'!C135</f>
        <v>11</v>
      </c>
      <c r="D20">
        <f>'[11]Cumulative Stats'!D135</f>
        <v>167</v>
      </c>
      <c r="E20" s="6">
        <f>'[11]Cumulative Stats'!E135</f>
        <v>15.181818181818182</v>
      </c>
      <c r="F20">
        <f>'[11]Cumulative Stats'!F135</f>
        <v>23</v>
      </c>
      <c r="G20">
        <f>'[11]Cumulative Stats'!G135</f>
        <v>0</v>
      </c>
      <c r="H20">
        <f>IF(C20&gt;=Passing!$C$1*1.25,1,IF(C20=0,-1,0))</f>
        <v>0</v>
      </c>
      <c r="J20" s="5"/>
      <c r="K20" s="4"/>
    </row>
    <row r="21" spans="1:11">
      <c r="A21" t="str">
        <f>'[10]Cumulative Stats'!A136</f>
        <v>Jones, R</v>
      </c>
      <c r="B21" s="8" t="s">
        <v>130</v>
      </c>
      <c r="C21">
        <f>'[10]Cumulative Stats'!C136</f>
        <v>11</v>
      </c>
      <c r="D21">
        <f>'[10]Cumulative Stats'!D136</f>
        <v>149</v>
      </c>
      <c r="E21" s="6">
        <f>'[10]Cumulative Stats'!E136</f>
        <v>13.545454545454545</v>
      </c>
      <c r="F21">
        <f>'[10]Cumulative Stats'!F136</f>
        <v>23</v>
      </c>
      <c r="G21">
        <f>'[10]Cumulative Stats'!G136</f>
        <v>0</v>
      </c>
      <c r="H21">
        <f>IF(C21&gt;=Passing!$C$1*1.25,1,IF(C21=0,-1,0))</f>
        <v>0</v>
      </c>
      <c r="J21" s="5"/>
      <c r="K21" s="4"/>
    </row>
    <row r="22" spans="1:11">
      <c r="A22" t="str">
        <f>'[12]Cumulative Stats'!A135</f>
        <v>Pittman</v>
      </c>
      <c r="B22" s="8" t="s">
        <v>131</v>
      </c>
      <c r="C22">
        <f>'[12]Cumulative Stats'!C135</f>
        <v>10</v>
      </c>
      <c r="D22">
        <f>'[12]Cumulative Stats'!D135</f>
        <v>227</v>
      </c>
      <c r="E22" s="6">
        <f>'[12]Cumulative Stats'!E135</f>
        <v>22.7</v>
      </c>
      <c r="F22">
        <f>'[12]Cumulative Stats'!F135</f>
        <v>34</v>
      </c>
      <c r="G22">
        <f>'[12]Cumulative Stats'!G135</f>
        <v>0</v>
      </c>
      <c r="H22">
        <f>IF(C22&gt;=Passing!$C$1*1.25,1,IF(C22=0,-1,0))</f>
        <v>0</v>
      </c>
      <c r="J22" s="5"/>
      <c r="K22" s="4"/>
    </row>
    <row r="23" spans="1:11">
      <c r="A23" t="str">
        <f>'[1]Cumulative Stats'!A135</f>
        <v>Campbell</v>
      </c>
      <c r="B23" s="8" t="s">
        <v>121</v>
      </c>
      <c r="C23">
        <f>'[1]Cumulative Stats'!C135</f>
        <v>10</v>
      </c>
      <c r="D23">
        <f>'[1]Cumulative Stats'!D135</f>
        <v>177</v>
      </c>
      <c r="E23" s="6">
        <f>'[1]Cumulative Stats'!E135</f>
        <v>17.7</v>
      </c>
      <c r="F23">
        <f>'[1]Cumulative Stats'!F135</f>
        <v>28</v>
      </c>
      <c r="G23">
        <f>'[1]Cumulative Stats'!G135</f>
        <v>0</v>
      </c>
      <c r="H23">
        <f>IF(C23&gt;=Passing!$C$1*1.25,1,IF(C23=0,-1,0))</f>
        <v>0</v>
      </c>
      <c r="J23" s="5"/>
      <c r="K23" s="4"/>
    </row>
    <row r="24" spans="1:11">
      <c r="A24" t="str">
        <f>'[9]Cumulative Stats'!A135</f>
        <v>Duhon</v>
      </c>
      <c r="B24" s="8" t="s">
        <v>129</v>
      </c>
      <c r="C24">
        <f>'[9]Cumulative Stats'!C135</f>
        <v>10</v>
      </c>
      <c r="D24">
        <f>'[9]Cumulative Stats'!D135</f>
        <v>198</v>
      </c>
      <c r="E24" s="6">
        <f>'[9]Cumulative Stats'!E135</f>
        <v>19.8</v>
      </c>
      <c r="F24">
        <f>'[9]Cumulative Stats'!F135</f>
        <v>35</v>
      </c>
      <c r="G24">
        <f>'[9]Cumulative Stats'!G135</f>
        <v>0</v>
      </c>
      <c r="H24">
        <f>IF(C24&gt;=Passing!$C$1*1.25,1,IF(C24=0,-1,0))</f>
        <v>0</v>
      </c>
      <c r="J24" s="5"/>
      <c r="K24" s="4"/>
    </row>
    <row r="25" spans="1:11">
      <c r="A25" t="str">
        <f>'[5]Cumulative Stats'!A137</f>
        <v>Hampton</v>
      </c>
      <c r="B25" s="8" t="s">
        <v>125</v>
      </c>
      <c r="C25">
        <f>'[5]Cumulative Stats'!C137</f>
        <v>9</v>
      </c>
      <c r="D25">
        <f>'[5]Cumulative Stats'!D137</f>
        <v>141</v>
      </c>
      <c r="E25" s="6">
        <f>'[5]Cumulative Stats'!E137</f>
        <v>15.666666666666666</v>
      </c>
      <c r="F25">
        <f>'[5]Cumulative Stats'!F137</f>
        <v>29</v>
      </c>
      <c r="G25">
        <f>'[5]Cumulative Stats'!G137</f>
        <v>0</v>
      </c>
      <c r="H25">
        <f>IF(C25&gt;=Passing!$C$1*1.25,1,IF(C25=0,-1,0))</f>
        <v>0</v>
      </c>
      <c r="J25" s="5"/>
      <c r="K25" s="4"/>
    </row>
    <row r="26" spans="1:11">
      <c r="A26" t="str">
        <f>'[6]Cumulative Stats'!A135</f>
        <v>Alexander</v>
      </c>
      <c r="B26" s="8" t="s">
        <v>126</v>
      </c>
      <c r="C26">
        <f>'[6]Cumulative Stats'!C135</f>
        <v>9</v>
      </c>
      <c r="D26">
        <f>'[6]Cumulative Stats'!D135</f>
        <v>153</v>
      </c>
      <c r="E26" s="6">
        <f>'[6]Cumulative Stats'!E135</f>
        <v>17</v>
      </c>
      <c r="F26">
        <f>'[6]Cumulative Stats'!F135</f>
        <v>24</v>
      </c>
      <c r="G26">
        <f>'[6]Cumulative Stats'!G135</f>
        <v>0</v>
      </c>
      <c r="H26">
        <f>IF(C26&gt;=Passing!$C$1*1.25,1,IF(C26=0,-1,0))</f>
        <v>0</v>
      </c>
      <c r="J26" s="5"/>
      <c r="K26" s="4"/>
    </row>
    <row r="27" spans="1:11">
      <c r="A27" t="str">
        <f>'[7]Cumulative Stats'!A135</f>
        <v>West</v>
      </c>
      <c r="B27" s="8" t="s">
        <v>127</v>
      </c>
      <c r="C27">
        <f>'[7]Cumulative Stats'!C135</f>
        <v>9</v>
      </c>
      <c r="D27">
        <f>'[7]Cumulative Stats'!D135</f>
        <v>222</v>
      </c>
      <c r="E27" s="6">
        <f>'[7]Cumulative Stats'!E135</f>
        <v>24.666666666666668</v>
      </c>
      <c r="F27">
        <f>'[7]Cumulative Stats'!F135</f>
        <v>43</v>
      </c>
      <c r="G27">
        <f>'[7]Cumulative Stats'!G135</f>
        <v>0</v>
      </c>
      <c r="H27">
        <f>IF(C27&gt;=Passing!$C$1*1.25,1,IF(C27=0,-1,0))</f>
        <v>0</v>
      </c>
      <c r="J27" s="5"/>
      <c r="K27" s="4"/>
    </row>
    <row r="28" spans="1:11">
      <c r="A28" t="str">
        <f>'[1]Cumulative Stats'!A136</f>
        <v>Brunson</v>
      </c>
      <c r="B28" s="8" t="s">
        <v>121</v>
      </c>
      <c r="C28">
        <f>'[1]Cumulative Stats'!C136</f>
        <v>9</v>
      </c>
      <c r="D28">
        <f>'[1]Cumulative Stats'!D136</f>
        <v>148</v>
      </c>
      <c r="E28" s="6">
        <f>'[1]Cumulative Stats'!E136</f>
        <v>16.444444444444443</v>
      </c>
      <c r="F28">
        <f>'[1]Cumulative Stats'!F136</f>
        <v>41</v>
      </c>
      <c r="G28">
        <f>'[1]Cumulative Stats'!G136</f>
        <v>0</v>
      </c>
      <c r="H28">
        <f>IF(C28&gt;=Passing!$C$1*1.25,1,IF(C28=0,-1,0))</f>
        <v>0</v>
      </c>
      <c r="J28" s="5"/>
      <c r="K28" s="4"/>
    </row>
    <row r="29" spans="1:11">
      <c r="A29" t="str">
        <f>'[4]Cumulative Stats'!A135</f>
        <v>Eddy</v>
      </c>
      <c r="B29" s="8" t="s">
        <v>124</v>
      </c>
      <c r="C29">
        <f>'[4]Cumulative Stats'!C135</f>
        <v>8</v>
      </c>
      <c r="D29">
        <f>'[4]Cumulative Stats'!D135</f>
        <v>190</v>
      </c>
      <c r="E29" s="6">
        <f>'[4]Cumulative Stats'!E135</f>
        <v>23.75</v>
      </c>
      <c r="F29">
        <f>'[4]Cumulative Stats'!F135</f>
        <v>27</v>
      </c>
      <c r="G29">
        <f>'[4]Cumulative Stats'!G135</f>
        <v>0</v>
      </c>
      <c r="H29">
        <f>IF(C29&gt;=Passing!$C$1*1.25,1,IF(C29=0,-1,0))</f>
        <v>0</v>
      </c>
      <c r="J29" s="5"/>
      <c r="K29" s="4"/>
    </row>
    <row r="30" spans="1:11">
      <c r="A30" t="str">
        <f>'[9]Cumulative Stats'!A136</f>
        <v>Houston</v>
      </c>
      <c r="B30" s="8" t="s">
        <v>129</v>
      </c>
      <c r="C30">
        <f>'[9]Cumulative Stats'!C136</f>
        <v>8</v>
      </c>
      <c r="D30">
        <f>'[9]Cumulative Stats'!D136</f>
        <v>161</v>
      </c>
      <c r="E30" s="6">
        <f>'[9]Cumulative Stats'!E136</f>
        <v>20.125</v>
      </c>
      <c r="F30">
        <f>'[9]Cumulative Stats'!F136</f>
        <v>27</v>
      </c>
      <c r="G30">
        <f>'[9]Cumulative Stats'!G136</f>
        <v>0</v>
      </c>
      <c r="H30">
        <f>IF(C30&gt;=Passing!$C$1*1.25,1,IF(C30=0,-1,0))</f>
        <v>0</v>
      </c>
      <c r="J30" s="5"/>
      <c r="K30" s="4"/>
    </row>
    <row r="31" spans="1:11">
      <c r="A31" t="str">
        <f>'[8]Cumulative Stats'!A136</f>
        <v>Poage</v>
      </c>
      <c r="B31" s="8" t="s">
        <v>128</v>
      </c>
      <c r="C31">
        <f>'[8]Cumulative Stats'!C136</f>
        <v>8</v>
      </c>
      <c r="D31">
        <f>'[8]Cumulative Stats'!D136</f>
        <v>86</v>
      </c>
      <c r="E31" s="6">
        <f>'[8]Cumulative Stats'!E136</f>
        <v>10.75</v>
      </c>
      <c r="F31">
        <f>'[8]Cumulative Stats'!F136</f>
        <v>22</v>
      </c>
      <c r="G31">
        <f>'[8]Cumulative Stats'!G136</f>
        <v>0</v>
      </c>
      <c r="H31">
        <f>IF(C31&gt;=Passing!$C$1*1.25,1,IF(C31=0,-1,0))</f>
        <v>0</v>
      </c>
      <c r="J31" s="5"/>
      <c r="K31" s="4"/>
    </row>
    <row r="32" spans="1:11">
      <c r="A32" t="str">
        <f>'[8]Cumulative Stats'!A137</f>
        <v>Dusenbery</v>
      </c>
      <c r="B32" s="8" t="s">
        <v>128</v>
      </c>
      <c r="C32">
        <f>'[8]Cumulative Stats'!C137</f>
        <v>7</v>
      </c>
      <c r="D32">
        <f>'[8]Cumulative Stats'!D137</f>
        <v>149</v>
      </c>
      <c r="E32" s="6">
        <f>'[8]Cumulative Stats'!E137</f>
        <v>21.285714285714285</v>
      </c>
      <c r="F32">
        <f>'[8]Cumulative Stats'!F137</f>
        <v>27</v>
      </c>
      <c r="G32">
        <f>'[8]Cumulative Stats'!G137</f>
        <v>0</v>
      </c>
      <c r="H32">
        <f>IF(C32&gt;=Passing!$C$1*1.25,1,IF(C32=0,-1,0))</f>
        <v>0</v>
      </c>
      <c r="J32" s="5"/>
      <c r="K32" s="4"/>
    </row>
    <row r="33" spans="1:11">
      <c r="A33" t="str">
        <f>'[12]Cumulative Stats'!A136</f>
        <v>Wright</v>
      </c>
      <c r="B33" s="8" t="s">
        <v>131</v>
      </c>
      <c r="C33">
        <f>'[12]Cumulative Stats'!C136</f>
        <v>7</v>
      </c>
      <c r="D33">
        <f>'[12]Cumulative Stats'!D136</f>
        <v>132</v>
      </c>
      <c r="E33" s="6">
        <f>'[12]Cumulative Stats'!E136</f>
        <v>18.857142857142858</v>
      </c>
      <c r="F33">
        <f>'[12]Cumulative Stats'!F136</f>
        <v>22</v>
      </c>
      <c r="G33">
        <f>'[12]Cumulative Stats'!G136</f>
        <v>0</v>
      </c>
      <c r="H33">
        <f>IF(C33&gt;=Passing!$C$1*1.25,1,IF(C33=0,-1,0))</f>
        <v>0</v>
      </c>
      <c r="J33" s="5"/>
      <c r="K33" s="4"/>
    </row>
    <row r="34" spans="1:11">
      <c r="A34" t="str">
        <f>'[3]Cumulative Stats'!A136</f>
        <v>Washington</v>
      </c>
      <c r="B34" s="8" t="s">
        <v>123</v>
      </c>
      <c r="C34">
        <f>'[3]Cumulative Stats'!C136</f>
        <v>7</v>
      </c>
      <c r="D34">
        <f>'[3]Cumulative Stats'!D136</f>
        <v>358</v>
      </c>
      <c r="E34" s="6">
        <f>'[3]Cumulative Stats'!E136</f>
        <v>51.142857142857146</v>
      </c>
      <c r="F34">
        <f>'[3]Cumulative Stats'!F136</f>
        <v>96</v>
      </c>
      <c r="G34">
        <f>'[3]Cumulative Stats'!G136</f>
        <v>2</v>
      </c>
      <c r="H34">
        <f>IF(C34&gt;=Passing!$C$1*1.25,1,IF(C34=0,-1,0))</f>
        <v>0</v>
      </c>
      <c r="J34" s="5"/>
      <c r="K34" s="4"/>
    </row>
    <row r="35" spans="1:11">
      <c r="A35" t="str">
        <f>'[1]Cumulative Stats'!A137</f>
        <v>Gipson</v>
      </c>
      <c r="B35" s="8" t="s">
        <v>121</v>
      </c>
      <c r="C35">
        <f>'[1]Cumulative Stats'!C137</f>
        <v>7</v>
      </c>
      <c r="D35">
        <f>'[1]Cumulative Stats'!D137</f>
        <v>136</v>
      </c>
      <c r="E35" s="6">
        <f>'[1]Cumulative Stats'!E137</f>
        <v>19.428571428571427</v>
      </c>
      <c r="F35">
        <f>'[1]Cumulative Stats'!F137</f>
        <v>34</v>
      </c>
      <c r="G35">
        <f>'[1]Cumulative Stats'!G137</f>
        <v>0</v>
      </c>
      <c r="H35">
        <f>IF(C35&gt;=Passing!$C$1*1.25,1,IF(C35=0,-1,0))</f>
        <v>0</v>
      </c>
      <c r="J35" s="5"/>
      <c r="K35" s="4"/>
    </row>
    <row r="36" spans="1:11">
      <c r="A36" t="str">
        <f>'[8]Cumulative Stats'!A138</f>
        <v>Barrington</v>
      </c>
      <c r="B36" s="8" t="s">
        <v>128</v>
      </c>
      <c r="C36">
        <f>'[8]Cumulative Stats'!C138</f>
        <v>7</v>
      </c>
      <c r="D36">
        <f>'[8]Cumulative Stats'!D138</f>
        <v>168</v>
      </c>
      <c r="E36" s="6">
        <f>'[8]Cumulative Stats'!E138</f>
        <v>24</v>
      </c>
      <c r="F36">
        <f>'[8]Cumulative Stats'!F138</f>
        <v>35</v>
      </c>
      <c r="G36">
        <f>'[8]Cumulative Stats'!G138</f>
        <v>0</v>
      </c>
      <c r="H36">
        <f>IF(C36&gt;=Passing!$C$1*1.25,1,IF(C36=0,-1,0))</f>
        <v>0</v>
      </c>
      <c r="J36" s="5"/>
      <c r="K36" s="4"/>
    </row>
    <row r="37" spans="1:11">
      <c r="A37" t="str">
        <f>'[10]Cumulative Stats'!A137</f>
        <v>Hayes</v>
      </c>
      <c r="B37" s="8" t="s">
        <v>130</v>
      </c>
      <c r="C37">
        <f>'[10]Cumulative Stats'!C137</f>
        <v>5</v>
      </c>
      <c r="D37">
        <f>'[10]Cumulative Stats'!D137</f>
        <v>82</v>
      </c>
      <c r="E37" s="6">
        <f>'[10]Cumulative Stats'!E137</f>
        <v>16.399999999999999</v>
      </c>
      <c r="F37">
        <f>'[10]Cumulative Stats'!F137</f>
        <v>22</v>
      </c>
      <c r="G37">
        <f>'[10]Cumulative Stats'!G137</f>
        <v>0</v>
      </c>
      <c r="H37">
        <f>IF(C37&gt;=Passing!$C$1*1.25,1,IF(C37=0,-1,0))</f>
        <v>0</v>
      </c>
      <c r="J37" s="5"/>
      <c r="K37" s="4"/>
    </row>
    <row r="38" spans="1:11">
      <c r="A38" t="str">
        <f>'[1]Cumulative Stats'!A138</f>
        <v>Malone</v>
      </c>
      <c r="B38" s="8" t="s">
        <v>121</v>
      </c>
      <c r="C38">
        <f>'[1]Cumulative Stats'!C138</f>
        <v>5</v>
      </c>
      <c r="D38">
        <f>'[1]Cumulative Stats'!D138</f>
        <v>50</v>
      </c>
      <c r="E38" s="6">
        <f>'[1]Cumulative Stats'!E138</f>
        <v>10</v>
      </c>
      <c r="F38">
        <f>'[1]Cumulative Stats'!F138</f>
        <v>23</v>
      </c>
      <c r="G38">
        <f>'[1]Cumulative Stats'!G138</f>
        <v>0</v>
      </c>
      <c r="H38">
        <f>IF(C38&gt;=Passing!$C$1*1.25,1,IF(C38=0,-1,0))</f>
        <v>0</v>
      </c>
      <c r="J38" s="5"/>
      <c r="K38" s="4"/>
    </row>
    <row r="39" spans="1:11">
      <c r="A39" t="str">
        <f>'[12]Cumulative Stats'!A137</f>
        <v>Gilliam</v>
      </c>
      <c r="B39" s="8" t="s">
        <v>131</v>
      </c>
      <c r="C39">
        <f>'[12]Cumulative Stats'!C137</f>
        <v>5</v>
      </c>
      <c r="D39">
        <f>'[12]Cumulative Stats'!D137</f>
        <v>117</v>
      </c>
      <c r="E39" s="6">
        <f>'[12]Cumulative Stats'!E137</f>
        <v>23.4</v>
      </c>
      <c r="F39">
        <f>'[12]Cumulative Stats'!F137</f>
        <v>36</v>
      </c>
      <c r="G39">
        <f>'[12]Cumulative Stats'!G137</f>
        <v>0</v>
      </c>
      <c r="H39">
        <f>IF(C39&gt;=Passing!$C$1*1.25,1,IF(C39=0,-1,0))</f>
        <v>0</v>
      </c>
      <c r="J39" s="5"/>
      <c r="K39" s="4"/>
    </row>
    <row r="40" spans="1:11">
      <c r="A40" t="str">
        <f>'[13]Cumulative Stats'!A134</f>
        <v>Vactor</v>
      </c>
      <c r="B40" s="8" t="s">
        <v>133</v>
      </c>
      <c r="C40">
        <f>'[13]Cumulative Stats'!C159</f>
        <v>5</v>
      </c>
      <c r="D40">
        <f>'[13]Cumulative Stats'!D159</f>
        <v>78</v>
      </c>
      <c r="E40" s="6">
        <f>'[13]Cumulative Stats'!E159</f>
        <v>15.6</v>
      </c>
      <c r="F40">
        <f>'[13]Cumulative Stats'!F159</f>
        <v>26</v>
      </c>
      <c r="G40">
        <f>'[13]Cumulative Stats'!G159</f>
        <v>0</v>
      </c>
      <c r="H40">
        <f>IF(C40&gt;=Passing!$C$1*1.25,1,IF(C40=0,-1,0))</f>
        <v>0</v>
      </c>
      <c r="J40" s="5"/>
      <c r="K40" s="4"/>
    </row>
    <row r="41" spans="1:11">
      <c r="A41" t="str">
        <f>'[13]Cumulative Stats'!A135</f>
        <v>Harris, R</v>
      </c>
      <c r="B41" s="8" t="s">
        <v>133</v>
      </c>
      <c r="C41">
        <f>'[13]Cumulative Stats'!C160</f>
        <v>4</v>
      </c>
      <c r="D41">
        <f>'[13]Cumulative Stats'!D160</f>
        <v>62</v>
      </c>
      <c r="E41" s="6">
        <f>'[13]Cumulative Stats'!E160</f>
        <v>15.5</v>
      </c>
      <c r="F41">
        <f>'[13]Cumulative Stats'!F160</f>
        <v>21</v>
      </c>
      <c r="G41">
        <f>'[13]Cumulative Stats'!G160</f>
        <v>0</v>
      </c>
      <c r="H41">
        <f>IF(C41&gt;=Passing!$C$1*1.25,1,IF(C41=0,-1,0))</f>
        <v>0</v>
      </c>
      <c r="J41" s="5"/>
      <c r="K41" s="4"/>
    </row>
    <row r="42" spans="1:11">
      <c r="A42" t="str">
        <f>'[7]Cumulative Stats'!A136</f>
        <v>Reed</v>
      </c>
      <c r="B42" s="8" t="s">
        <v>127</v>
      </c>
      <c r="C42">
        <f>'[7]Cumulative Stats'!C136</f>
        <v>4</v>
      </c>
      <c r="D42">
        <f>'[7]Cumulative Stats'!D136</f>
        <v>52</v>
      </c>
      <c r="E42" s="6">
        <f>'[7]Cumulative Stats'!E136</f>
        <v>13</v>
      </c>
      <c r="F42">
        <f>'[7]Cumulative Stats'!F136</f>
        <v>24</v>
      </c>
      <c r="G42">
        <f>'[7]Cumulative Stats'!G136</f>
        <v>0</v>
      </c>
      <c r="H42">
        <f>IF(C42&gt;=Passing!$C$1*1.25,1,IF(C42=0,-1,0))</f>
        <v>0</v>
      </c>
      <c r="J42" s="5"/>
      <c r="K42" s="4"/>
    </row>
    <row r="43" spans="1:11">
      <c r="A43" t="str">
        <f>'[10]Cumulative Stats'!A138</f>
        <v>Jones, H</v>
      </c>
      <c r="B43" s="8" t="s">
        <v>130</v>
      </c>
      <c r="C43">
        <f>'[10]Cumulative Stats'!C138</f>
        <v>4</v>
      </c>
      <c r="D43">
        <f>'[10]Cumulative Stats'!D138</f>
        <v>52</v>
      </c>
      <c r="E43" s="6">
        <f>'[10]Cumulative Stats'!E138</f>
        <v>13</v>
      </c>
      <c r="F43">
        <f>'[10]Cumulative Stats'!F138</f>
        <v>18</v>
      </c>
      <c r="G43">
        <f>'[10]Cumulative Stats'!G138</f>
        <v>0</v>
      </c>
      <c r="H43">
        <f>IF(C43&gt;=Passing!$C$1*1.25,1,IF(C43=0,-1,0))</f>
        <v>0</v>
      </c>
      <c r="J43" s="5"/>
      <c r="K43" s="4"/>
    </row>
    <row r="44" spans="1:11">
      <c r="A44" t="str">
        <f>'[9]Cumulative Stats'!A137</f>
        <v>Johnson, R</v>
      </c>
      <c r="B44" s="8" t="s">
        <v>129</v>
      </c>
      <c r="C44">
        <f>'[9]Cumulative Stats'!C137</f>
        <v>4</v>
      </c>
      <c r="D44">
        <f>'[9]Cumulative Stats'!D137</f>
        <v>50</v>
      </c>
      <c r="E44" s="6">
        <f>'[9]Cumulative Stats'!E137</f>
        <v>12.5</v>
      </c>
      <c r="F44">
        <f>'[9]Cumulative Stats'!F137</f>
        <v>22</v>
      </c>
      <c r="G44">
        <f>'[9]Cumulative Stats'!G137</f>
        <v>0</v>
      </c>
      <c r="H44">
        <f>IF(C44&gt;=Passing!$C$1*1.25,1,IF(C44=0,-1,0))</f>
        <v>0</v>
      </c>
      <c r="J44" s="5"/>
      <c r="K44" s="4"/>
    </row>
    <row r="45" spans="1:11">
      <c r="A45" t="str">
        <f>'[12]Cumulative Stats'!A138</f>
        <v>Shivers</v>
      </c>
      <c r="B45" s="8" t="s">
        <v>131</v>
      </c>
      <c r="C45">
        <f>'[12]Cumulative Stats'!C138</f>
        <v>4</v>
      </c>
      <c r="D45">
        <f>'[12]Cumulative Stats'!D138</f>
        <v>75</v>
      </c>
      <c r="E45" s="6">
        <f>'[12]Cumulative Stats'!E138</f>
        <v>18.75</v>
      </c>
      <c r="F45">
        <f>'[12]Cumulative Stats'!F138</f>
        <v>24</v>
      </c>
      <c r="G45">
        <f>'[12]Cumulative Stats'!G138</f>
        <v>0</v>
      </c>
      <c r="H45">
        <f>IF(C45&gt;=Passing!$C$1*1.25,1,IF(C45=0,-1,0))</f>
        <v>0</v>
      </c>
      <c r="J45" s="5"/>
      <c r="K45" s="4"/>
    </row>
    <row r="46" spans="1:11">
      <c r="A46" t="str">
        <f>'[12]Cumulative Stats'!A140</f>
        <v>Brown, T</v>
      </c>
      <c r="B46" s="8" t="s">
        <v>131</v>
      </c>
      <c r="C46">
        <f>'[12]Cumulative Stats'!C140</f>
        <v>3</v>
      </c>
      <c r="D46">
        <f>'[12]Cumulative Stats'!D140</f>
        <v>53</v>
      </c>
      <c r="E46" s="6">
        <f>'[12]Cumulative Stats'!E140</f>
        <v>17.666666666666668</v>
      </c>
      <c r="F46">
        <f>'[12]Cumulative Stats'!F140</f>
        <v>18</v>
      </c>
      <c r="G46">
        <f>'[12]Cumulative Stats'!G140</f>
        <v>0</v>
      </c>
      <c r="H46">
        <f>IF(C46&gt;=Passing!$C$1*1.25,1,IF(C46=0,-1,0))</f>
        <v>0</v>
      </c>
      <c r="J46" s="5"/>
      <c r="K46" s="4"/>
    </row>
    <row r="47" spans="1:11">
      <c r="A47" t="str">
        <f>'[11]Cumulative Stats'!A136</f>
        <v>Thomas</v>
      </c>
      <c r="B47" s="8" t="s">
        <v>132</v>
      </c>
      <c r="C47">
        <f>'[11]Cumulative Stats'!C136</f>
        <v>3</v>
      </c>
      <c r="D47">
        <f>'[11]Cumulative Stats'!D136</f>
        <v>96</v>
      </c>
      <c r="E47" s="6">
        <f>'[11]Cumulative Stats'!E136</f>
        <v>32</v>
      </c>
      <c r="F47">
        <f>'[11]Cumulative Stats'!F136</f>
        <v>35</v>
      </c>
      <c r="G47">
        <f>'[11]Cumulative Stats'!G136</f>
        <v>0</v>
      </c>
      <c r="H47">
        <f>IF(C47&gt;=Passing!$C$1*1.25,1,IF(C47=0,-1,0))</f>
        <v>0</v>
      </c>
      <c r="J47" s="5"/>
      <c r="K47" s="4"/>
    </row>
    <row r="48" spans="1:11">
      <c r="A48" t="str">
        <f>'[13]Cumulative Stats'!A136</f>
        <v>Harris, J</v>
      </c>
      <c r="B48" s="8" t="s">
        <v>133</v>
      </c>
      <c r="C48">
        <f>'[13]Cumulative Stats'!C161</f>
        <v>3</v>
      </c>
      <c r="D48">
        <f>'[13]Cumulative Stats'!D161</f>
        <v>32</v>
      </c>
      <c r="E48" s="6">
        <f>'[13]Cumulative Stats'!E161</f>
        <v>10.666666666666666</v>
      </c>
      <c r="F48">
        <f>'[13]Cumulative Stats'!F161</f>
        <v>17</v>
      </c>
      <c r="G48">
        <f>'[13]Cumulative Stats'!G161</f>
        <v>0</v>
      </c>
      <c r="H48">
        <f>IF(C48&gt;=Passing!$C$1*1.25,1,IF(C48=0,-1,0))</f>
        <v>0</v>
      </c>
      <c r="J48" s="5"/>
      <c r="K48" s="4"/>
    </row>
    <row r="49" spans="1:11">
      <c r="A49" t="str">
        <f>'[13]Cumulative Stats'!A137</f>
        <v>Dyer</v>
      </c>
      <c r="B49" s="8" t="s">
        <v>133</v>
      </c>
      <c r="C49">
        <f>'[13]Cumulative Stats'!C162</f>
        <v>3</v>
      </c>
      <c r="D49">
        <f>'[13]Cumulative Stats'!D162</f>
        <v>1</v>
      </c>
      <c r="E49" s="6">
        <f>'[13]Cumulative Stats'!E162</f>
        <v>0.33333333333333331</v>
      </c>
      <c r="F49">
        <f>'[13]Cumulative Stats'!F162</f>
        <v>2</v>
      </c>
      <c r="G49">
        <f>'[13]Cumulative Stats'!G162</f>
        <v>0</v>
      </c>
      <c r="H49">
        <f>IF(C49&gt;=Passing!$C$1*1.25,1,IF(C49=0,-1,0))</f>
        <v>0</v>
      </c>
      <c r="J49" s="5"/>
      <c r="K49" s="4"/>
    </row>
    <row r="50" spans="1:11">
      <c r="A50" t="str">
        <f>'[3]Cumulative Stats'!A137</f>
        <v>Harris</v>
      </c>
      <c r="B50" s="8" t="s">
        <v>123</v>
      </c>
      <c r="C50">
        <f>'[3]Cumulative Stats'!C137</f>
        <v>3</v>
      </c>
      <c r="D50">
        <f>'[3]Cumulative Stats'!D137</f>
        <v>62</v>
      </c>
      <c r="E50" s="6">
        <f>'[3]Cumulative Stats'!E137</f>
        <v>20.666666666666668</v>
      </c>
      <c r="F50">
        <f>'[3]Cumulative Stats'!F137</f>
        <v>25</v>
      </c>
      <c r="G50">
        <f>'[3]Cumulative Stats'!G137</f>
        <v>0</v>
      </c>
      <c r="H50">
        <f>IF(C50&gt;=Passing!$C$1*1.25,1,IF(C50=0,-1,0))</f>
        <v>0</v>
      </c>
      <c r="J50" s="5"/>
      <c r="K50" s="4"/>
    </row>
    <row r="51" spans="1:11">
      <c r="A51" t="str">
        <f>'[12]Cumulative Stats'!A139</f>
        <v>White</v>
      </c>
      <c r="B51" s="8" t="s">
        <v>131</v>
      </c>
      <c r="C51">
        <f>'[12]Cumulative Stats'!C139</f>
        <v>3</v>
      </c>
      <c r="D51">
        <f>'[12]Cumulative Stats'!D139</f>
        <v>72</v>
      </c>
      <c r="E51" s="6">
        <f>'[12]Cumulative Stats'!E139</f>
        <v>24</v>
      </c>
      <c r="F51">
        <f>'[12]Cumulative Stats'!F139</f>
        <v>30</v>
      </c>
      <c r="G51">
        <f>'[12]Cumulative Stats'!G139</f>
        <v>0</v>
      </c>
      <c r="H51">
        <f>IF(C51&gt;=Passing!$C$1*1.25,1,IF(C51=0,-1,0))</f>
        <v>0</v>
      </c>
      <c r="J51" s="5"/>
      <c r="K51" s="4"/>
    </row>
    <row r="52" spans="1:11">
      <c r="A52" t="str">
        <f>'[8]Cumulative Stats'!A140</f>
        <v>Lewis</v>
      </c>
      <c r="B52" s="8" t="s">
        <v>128</v>
      </c>
      <c r="C52">
        <f>'[8]Cumulative Stats'!C140</f>
        <v>2</v>
      </c>
      <c r="D52">
        <f>'[8]Cumulative Stats'!D140</f>
        <v>28</v>
      </c>
      <c r="E52" s="6">
        <f>'[8]Cumulative Stats'!E140</f>
        <v>14</v>
      </c>
      <c r="F52">
        <f>'[8]Cumulative Stats'!F140</f>
        <v>19</v>
      </c>
      <c r="G52">
        <f>'[8]Cumulative Stats'!G140</f>
        <v>0</v>
      </c>
      <c r="H52">
        <f>IF(C52&gt;=Passing!$C$1*1.25,1,IF(C52=0,-1,0))</f>
        <v>0</v>
      </c>
      <c r="J52" s="5"/>
      <c r="K52" s="4"/>
    </row>
    <row r="53" spans="1:11">
      <c r="A53" t="str">
        <f>'[2]Cumulative Stats'!A136</f>
        <v>Montgomery</v>
      </c>
      <c r="B53" s="8" t="s">
        <v>122</v>
      </c>
      <c r="C53">
        <f>'[2]Cumulative Stats'!C136</f>
        <v>2</v>
      </c>
      <c r="D53">
        <f>'[2]Cumulative Stats'!D136</f>
        <v>41</v>
      </c>
      <c r="E53" s="6">
        <f>'[2]Cumulative Stats'!E136</f>
        <v>20.5</v>
      </c>
      <c r="F53">
        <f>'[2]Cumulative Stats'!F136</f>
        <v>22</v>
      </c>
      <c r="G53">
        <f>'[2]Cumulative Stats'!G136</f>
        <v>0</v>
      </c>
      <c r="H53">
        <f>IF(C53&gt;=Passing!$C$1*1.25,1,IF(C53=0,-1,0))</f>
        <v>0</v>
      </c>
      <c r="J53" s="5"/>
      <c r="K53" s="4"/>
    </row>
    <row r="54" spans="1:11">
      <c r="A54" t="str">
        <f>'[4]Cumulative Stats'!A136</f>
        <v>Barney</v>
      </c>
      <c r="B54" s="8" t="s">
        <v>124</v>
      </c>
      <c r="C54">
        <f>'[4]Cumulative Stats'!C136</f>
        <v>2</v>
      </c>
      <c r="D54">
        <f>'[4]Cumulative Stats'!D136</f>
        <v>98</v>
      </c>
      <c r="E54" s="6">
        <f>'[4]Cumulative Stats'!E136</f>
        <v>49</v>
      </c>
      <c r="F54">
        <f>'[4]Cumulative Stats'!F136</f>
        <v>68</v>
      </c>
      <c r="G54">
        <f>'[4]Cumulative Stats'!G136</f>
        <v>0</v>
      </c>
      <c r="H54">
        <f>IF(C54&gt;=Passing!$C$1*1.25,1,IF(C54=0,-1,0))</f>
        <v>0</v>
      </c>
      <c r="J54" s="5"/>
      <c r="K54" s="4"/>
    </row>
    <row r="55" spans="1:11">
      <c r="A55" t="str">
        <f>'[8]Cumulative Stats'!A139</f>
        <v>Otis</v>
      </c>
      <c r="B55" s="8" t="s">
        <v>128</v>
      </c>
      <c r="C55">
        <f>'[8]Cumulative Stats'!C139</f>
        <v>2</v>
      </c>
      <c r="D55">
        <f>'[8]Cumulative Stats'!D139</f>
        <v>27</v>
      </c>
      <c r="E55" s="6">
        <f>'[8]Cumulative Stats'!E139</f>
        <v>13.5</v>
      </c>
      <c r="F55">
        <f>'[8]Cumulative Stats'!F139</f>
        <v>18</v>
      </c>
      <c r="G55">
        <f>'[8]Cumulative Stats'!G139</f>
        <v>0</v>
      </c>
      <c r="H55">
        <f>IF(C55&gt;=Passing!$C$1*1.25,1,IF(C55=0,-1,0))</f>
        <v>0</v>
      </c>
      <c r="J55" s="5"/>
      <c r="K55" s="4"/>
    </row>
    <row r="56" spans="1:11">
      <c r="A56" t="str">
        <f>'[3]Cumulative Stats'!A138</f>
        <v>Kiner</v>
      </c>
      <c r="B56" s="8" t="s">
        <v>123</v>
      </c>
      <c r="C56">
        <f>'[3]Cumulative Stats'!C138</f>
        <v>2</v>
      </c>
      <c r="D56">
        <f>'[3]Cumulative Stats'!D138</f>
        <v>38</v>
      </c>
      <c r="E56" s="6">
        <f>'[3]Cumulative Stats'!E138</f>
        <v>19</v>
      </c>
      <c r="F56">
        <f>'[3]Cumulative Stats'!F138</f>
        <v>21</v>
      </c>
      <c r="G56">
        <f>'[3]Cumulative Stats'!G138</f>
        <v>0</v>
      </c>
      <c r="H56">
        <f>IF(C56&gt;=Passing!$C$1*1.25,1,IF(C56=0,-1,0))</f>
        <v>0</v>
      </c>
      <c r="J56" s="5"/>
      <c r="K56" s="4"/>
    </row>
    <row r="57" spans="1:11">
      <c r="A57" t="str">
        <f>'[4]Cumulative Stats'!A137</f>
        <v>Naumoff</v>
      </c>
      <c r="B57" s="8" t="s">
        <v>124</v>
      </c>
      <c r="C57">
        <f>'[4]Cumulative Stats'!C137</f>
        <v>2</v>
      </c>
      <c r="D57">
        <f>'[4]Cumulative Stats'!D137</f>
        <v>6</v>
      </c>
      <c r="E57" s="6">
        <f>'[4]Cumulative Stats'!E137</f>
        <v>3</v>
      </c>
      <c r="F57">
        <f>'[4]Cumulative Stats'!F137</f>
        <v>6</v>
      </c>
      <c r="G57">
        <f>'[4]Cumulative Stats'!G137</f>
        <v>0</v>
      </c>
      <c r="H57">
        <f>IF(C57&gt;=Passing!$C$1*1.25,1,IF(C57=0,-1,0))</f>
        <v>0</v>
      </c>
      <c r="J57" s="5"/>
      <c r="K57" s="4"/>
    </row>
    <row r="58" spans="1:11">
      <c r="A58" t="str">
        <f>'[12]Cumulative Stats'!A141</f>
        <v>Roland</v>
      </c>
      <c r="B58" s="8" t="s">
        <v>131</v>
      </c>
      <c r="C58">
        <f>'[12]Cumulative Stats'!C141</f>
        <v>1</v>
      </c>
      <c r="D58">
        <f>'[12]Cumulative Stats'!D141</f>
        <v>8</v>
      </c>
      <c r="E58" s="6">
        <f>'[12]Cumulative Stats'!E141</f>
        <v>8</v>
      </c>
      <c r="F58">
        <f>'[12]Cumulative Stats'!F141</f>
        <v>8</v>
      </c>
      <c r="G58">
        <f>'[12]Cumulative Stats'!G141</f>
        <v>0</v>
      </c>
      <c r="H58">
        <f>IF(C58&gt;=Passing!$C$1*1.25,1,IF(C58=0,-1,0))</f>
        <v>0</v>
      </c>
      <c r="J58" s="5"/>
      <c r="K58" s="4"/>
    </row>
    <row r="59" spans="1:11">
      <c r="A59" t="str">
        <f>'[4]Cumulative Stats'!A138</f>
        <v>Vaughn</v>
      </c>
      <c r="B59" s="8" t="s">
        <v>124</v>
      </c>
      <c r="C59">
        <f>'[4]Cumulative Stats'!C138</f>
        <v>1</v>
      </c>
      <c r="D59">
        <f>'[4]Cumulative Stats'!D138</f>
        <v>23</v>
      </c>
      <c r="E59" s="6">
        <f>'[4]Cumulative Stats'!E138</f>
        <v>23</v>
      </c>
      <c r="F59">
        <f>'[4]Cumulative Stats'!F138</f>
        <v>23</v>
      </c>
      <c r="G59">
        <f>'[4]Cumulative Stats'!G138</f>
        <v>0</v>
      </c>
      <c r="H59">
        <f>IF(C59&gt;=Passing!$C$1*1.25,1,IF(C59=0,-1,0))</f>
        <v>0</v>
      </c>
      <c r="J59" s="5"/>
      <c r="K59" s="4"/>
    </row>
    <row r="60" spans="1:11">
      <c r="A60" t="str">
        <f>'[8]Cumulative Stats'!A141</f>
        <v>Lyons</v>
      </c>
      <c r="B60" s="8" t="s">
        <v>128</v>
      </c>
      <c r="C60">
        <f>'[8]Cumulative Stats'!C141</f>
        <v>1</v>
      </c>
      <c r="D60">
        <f>'[8]Cumulative Stats'!D141</f>
        <v>19</v>
      </c>
      <c r="E60" s="6">
        <f>'[8]Cumulative Stats'!E141</f>
        <v>19</v>
      </c>
      <c r="F60">
        <f>'[8]Cumulative Stats'!F141</f>
        <v>19</v>
      </c>
      <c r="G60">
        <f>'[8]Cumulative Stats'!G141</f>
        <v>0</v>
      </c>
      <c r="H60">
        <f>IF(C60&gt;=Passing!$C$1*1.25,1,IF(C60=0,-1,0))</f>
        <v>0</v>
      </c>
      <c r="J60" s="5"/>
      <c r="K60" s="4"/>
    </row>
    <row r="61" spans="1:11">
      <c r="A61" t="str">
        <f>'[4]Cumulative Stats'!A139</f>
        <v>Walton, L</v>
      </c>
      <c r="B61" s="8" t="s">
        <v>124</v>
      </c>
      <c r="C61">
        <f>'[4]Cumulative Stats'!C139</f>
        <v>1</v>
      </c>
      <c r="D61">
        <f>'[4]Cumulative Stats'!D139</f>
        <v>16</v>
      </c>
      <c r="E61" s="6">
        <f>'[4]Cumulative Stats'!E139</f>
        <v>16</v>
      </c>
      <c r="F61">
        <f>'[4]Cumulative Stats'!F139</f>
        <v>16</v>
      </c>
      <c r="G61">
        <f>'[4]Cumulative Stats'!G139</f>
        <v>0</v>
      </c>
      <c r="H61">
        <f>IF(C61&gt;=Passing!$C$1*1.25,1,IF(C61=0,-1,0))</f>
        <v>0</v>
      </c>
      <c r="J61" s="5"/>
      <c r="K61" s="4"/>
    </row>
    <row r="62" spans="1:11">
      <c r="A62" t="str">
        <f>'[9]Cumulative Stats'!A138</f>
        <v>Green</v>
      </c>
      <c r="B62" s="8" t="s">
        <v>129</v>
      </c>
      <c r="C62">
        <f>'[9]Cumulative Stats'!C138</f>
        <v>1</v>
      </c>
      <c r="D62">
        <f>'[9]Cumulative Stats'!D138</f>
        <v>11</v>
      </c>
      <c r="E62" s="6">
        <f>'[9]Cumulative Stats'!E138</f>
        <v>11</v>
      </c>
      <c r="F62">
        <f>'[9]Cumulative Stats'!F138</f>
        <v>11</v>
      </c>
      <c r="G62">
        <f>'[9]Cumulative Stats'!G138</f>
        <v>0</v>
      </c>
      <c r="H62">
        <f>IF(C62&gt;=Passing!$C$1*1.25,1,IF(C62=0,-1,0))</f>
        <v>0</v>
      </c>
      <c r="J62" s="5"/>
      <c r="K62" s="4"/>
    </row>
    <row r="63" spans="1:11">
      <c r="A63" t="str">
        <f>'[11]Cumulative Stats'!A138</f>
        <v>Fuller</v>
      </c>
      <c r="B63" s="8" t="s">
        <v>132</v>
      </c>
      <c r="C63">
        <f>'[11]Cumulative Stats'!C138</f>
        <v>1</v>
      </c>
      <c r="D63">
        <f>'[11]Cumulative Stats'!D138</f>
        <v>11</v>
      </c>
      <c r="E63" s="6">
        <f>'[11]Cumulative Stats'!E138</f>
        <v>11</v>
      </c>
      <c r="F63">
        <f>'[11]Cumulative Stats'!F138</f>
        <v>11</v>
      </c>
      <c r="G63">
        <f>'[11]Cumulative Stats'!G138</f>
        <v>0</v>
      </c>
      <c r="H63">
        <f>IF(C63&gt;=Passing!$C$1*1.25,1,IF(C63=0,-1,0))</f>
        <v>0</v>
      </c>
      <c r="J63" s="5"/>
      <c r="K63" s="4"/>
    </row>
    <row r="64" spans="1:11">
      <c r="A64" t="str">
        <f>'[4]Cumulative Stats'!A140</f>
        <v>Mooney</v>
      </c>
      <c r="B64" s="8" t="s">
        <v>124</v>
      </c>
      <c r="C64">
        <f>'[4]Cumulative Stats'!C140</f>
        <v>1</v>
      </c>
      <c r="D64">
        <f>'[4]Cumulative Stats'!D140</f>
        <v>10</v>
      </c>
      <c r="E64" s="6">
        <f>'[4]Cumulative Stats'!E140</f>
        <v>10</v>
      </c>
      <c r="F64">
        <f>'[4]Cumulative Stats'!F140</f>
        <v>10</v>
      </c>
      <c r="G64">
        <f>'[4]Cumulative Stats'!G140</f>
        <v>0</v>
      </c>
      <c r="H64">
        <f>IF(C64&gt;=Passing!$C$1*1.25,1,IF(C64=0,-1,0))</f>
        <v>0</v>
      </c>
      <c r="J64" s="5"/>
      <c r="K64" s="4"/>
    </row>
    <row r="65" spans="1:11">
      <c r="A65" t="str">
        <f>'[13]Cumulative Stats'!A138</f>
        <v>Richter</v>
      </c>
      <c r="B65" s="8" t="s">
        <v>133</v>
      </c>
      <c r="C65">
        <f>'[13]Cumulative Stats'!C163</f>
        <v>1</v>
      </c>
      <c r="D65">
        <f>'[13]Cumulative Stats'!D163</f>
        <v>8</v>
      </c>
      <c r="E65" s="6">
        <f>'[13]Cumulative Stats'!E163</f>
        <v>8</v>
      </c>
      <c r="F65">
        <f>'[13]Cumulative Stats'!F163</f>
        <v>8</v>
      </c>
      <c r="G65">
        <f>'[13]Cumulative Stats'!G163</f>
        <v>0</v>
      </c>
      <c r="H65">
        <f>IF(C65&gt;=Passing!$C$1*1.25,1,IF(C65=0,-1,0))</f>
        <v>0</v>
      </c>
      <c r="J65" s="5"/>
      <c r="K65" s="4"/>
    </row>
    <row r="66" spans="1:11">
      <c r="A66" t="str">
        <f>'[11]Cumulative Stats'!A137</f>
        <v>Beard</v>
      </c>
      <c r="B66" s="8" t="s">
        <v>132</v>
      </c>
      <c r="C66">
        <f>'[11]Cumulative Stats'!C137</f>
        <v>1</v>
      </c>
      <c r="D66">
        <f>'[11]Cumulative Stats'!D137</f>
        <v>0</v>
      </c>
      <c r="E66" s="6">
        <f>'[11]Cumulative Stats'!E137</f>
        <v>0</v>
      </c>
      <c r="F66">
        <f>'[11]Cumulative Stats'!F137</f>
        <v>0</v>
      </c>
      <c r="G66">
        <f>'[11]Cumulative Stats'!G137</f>
        <v>0</v>
      </c>
      <c r="H66">
        <f>IF(C66&gt;=Passing!$C$1*1.25,1,IF(C66=0,-1,0))</f>
        <v>0</v>
      </c>
      <c r="J66" s="5"/>
      <c r="K66" s="4"/>
    </row>
    <row r="67" spans="1:11">
      <c r="A67" t="str">
        <f>'[1]Cumulative Stats'!A140</f>
        <v>Lavan</v>
      </c>
      <c r="B67" s="8" t="s">
        <v>121</v>
      </c>
      <c r="C67">
        <f>'[1]Cumulative Stats'!C140</f>
        <v>1</v>
      </c>
      <c r="D67">
        <f>'[1]Cumulative Stats'!D140</f>
        <v>13</v>
      </c>
      <c r="E67" s="6">
        <f>'[1]Cumulative Stats'!E140</f>
        <v>13</v>
      </c>
      <c r="F67">
        <f>'[1]Cumulative Stats'!F140</f>
        <v>13</v>
      </c>
      <c r="G67">
        <f>'[1]Cumulative Stats'!G140</f>
        <v>0</v>
      </c>
      <c r="H67">
        <f>IF(C67&gt;=Passing!$C$1*1.25,1,IF(C67=0,-1,0))</f>
        <v>0</v>
      </c>
      <c r="J67" s="5"/>
      <c r="K67" s="4"/>
    </row>
    <row r="68" spans="1:11">
      <c r="A68" t="str">
        <f>'[2]Cumulative Stats'!A137</f>
        <v>Butkus</v>
      </c>
      <c r="B68" s="8" t="s">
        <v>122</v>
      </c>
      <c r="C68">
        <f>'[2]Cumulative Stats'!C137</f>
        <v>1</v>
      </c>
      <c r="D68">
        <f>'[2]Cumulative Stats'!D137</f>
        <v>0</v>
      </c>
      <c r="E68" s="6">
        <f>'[2]Cumulative Stats'!E137</f>
        <v>0</v>
      </c>
      <c r="F68">
        <f>'[2]Cumulative Stats'!F137</f>
        <v>0</v>
      </c>
      <c r="G68">
        <f>'[2]Cumulative Stats'!G137</f>
        <v>0</v>
      </c>
      <c r="H68">
        <f>IF(C68&gt;=Passing!$C$1*1.25,1,IF(C68=0,-1,0))</f>
        <v>0</v>
      </c>
      <c r="J68" s="5"/>
      <c r="K68" s="4"/>
    </row>
    <row r="69" spans="1:11">
      <c r="A69" t="str">
        <f>'[3]Cumulative Stats'!A139</f>
        <v>Waters</v>
      </c>
      <c r="B69" s="8" t="s">
        <v>123</v>
      </c>
      <c r="C69">
        <f>'[3]Cumulative Stats'!C139</f>
        <v>1</v>
      </c>
      <c r="D69">
        <f>'[3]Cumulative Stats'!D139</f>
        <v>10</v>
      </c>
      <c r="E69" s="6">
        <f>'[3]Cumulative Stats'!E139</f>
        <v>10</v>
      </c>
      <c r="F69">
        <f>'[3]Cumulative Stats'!F139</f>
        <v>10</v>
      </c>
      <c r="G69">
        <f>'[3]Cumulative Stats'!G139</f>
        <v>0</v>
      </c>
      <c r="H69">
        <f>IF(C69&gt;=Passing!$C$1*1.25,1,IF(C69=0,-1,0))</f>
        <v>0</v>
      </c>
      <c r="J69" s="5"/>
      <c r="K69" s="4"/>
    </row>
    <row r="70" spans="1:11">
      <c r="A70" t="str">
        <f>'[5]Cumulative Stats'!A138</f>
        <v>McCoy</v>
      </c>
      <c r="B70" s="8" t="s">
        <v>125</v>
      </c>
      <c r="C70">
        <f>'[5]Cumulative Stats'!C138</f>
        <v>1</v>
      </c>
      <c r="D70">
        <f>'[5]Cumulative Stats'!D138</f>
        <v>12</v>
      </c>
      <c r="E70" s="6">
        <f>'[5]Cumulative Stats'!E138</f>
        <v>12</v>
      </c>
      <c r="F70">
        <f>'[5]Cumulative Stats'!F138</f>
        <v>12</v>
      </c>
      <c r="G70">
        <f>'[5]Cumulative Stats'!G138</f>
        <v>0</v>
      </c>
      <c r="H70">
        <f>IF(C70&gt;=Passing!$C$1*1.25,1,IF(C70=0,-1,0))</f>
        <v>0</v>
      </c>
      <c r="J70" s="5"/>
      <c r="K70" s="4"/>
    </row>
    <row r="71" spans="1:11">
      <c r="A71" t="str">
        <f>'[5]Cumulative Stats'!A139</f>
        <v>Gregg</v>
      </c>
      <c r="B71" s="8" t="s">
        <v>125</v>
      </c>
      <c r="C71">
        <f>'[5]Cumulative Stats'!C139</f>
        <v>1</v>
      </c>
      <c r="D71">
        <f>'[5]Cumulative Stats'!D139</f>
        <v>18</v>
      </c>
      <c r="E71" s="6">
        <f>'[5]Cumulative Stats'!E139</f>
        <v>18</v>
      </c>
      <c r="F71">
        <f>'[5]Cumulative Stats'!F139</f>
        <v>18</v>
      </c>
      <c r="G71">
        <f>'[5]Cumulative Stats'!G139</f>
        <v>0</v>
      </c>
      <c r="H71">
        <f>IF(C71&gt;=Passing!$C$1*1.25,1,IF(C71=0,-1,0))</f>
        <v>0</v>
      </c>
      <c r="J71" s="5"/>
      <c r="K71" s="4"/>
    </row>
    <row r="72" spans="1:11">
      <c r="A72" t="str">
        <f>'[9]Cumulative Stats'!A139</f>
        <v>Hughes</v>
      </c>
      <c r="B72" s="8" t="s">
        <v>129</v>
      </c>
      <c r="C72">
        <f>'[9]Cumulative Stats'!C139</f>
        <v>1</v>
      </c>
      <c r="D72">
        <f>'[9]Cumulative Stats'!D139</f>
        <v>0</v>
      </c>
      <c r="E72" s="6">
        <f>'[9]Cumulative Stats'!E139</f>
        <v>0</v>
      </c>
      <c r="F72">
        <f>'[9]Cumulative Stats'!F139</f>
        <v>0</v>
      </c>
      <c r="G72">
        <f>'[9]Cumulative Stats'!G139</f>
        <v>0</v>
      </c>
      <c r="H72">
        <f>IF(C72&gt;=Passing!$C$1*1.25,1,IF(C72=0,-1,0))</f>
        <v>0</v>
      </c>
      <c r="J72" s="5"/>
      <c r="K72" s="4"/>
    </row>
    <row r="73" spans="1:11">
      <c r="A73" t="str">
        <f>'[1]Cumulative Stats'!A139</f>
        <v>Freeman</v>
      </c>
      <c r="B73" s="8" t="s">
        <v>121</v>
      </c>
      <c r="C73">
        <f>'[1]Cumulative Stats'!C139</f>
        <v>1</v>
      </c>
      <c r="D73">
        <f>'[1]Cumulative Stats'!D139</f>
        <v>0</v>
      </c>
      <c r="E73" s="6">
        <f>'[1]Cumulative Stats'!E139</f>
        <v>0</v>
      </c>
      <c r="F73">
        <f>'[1]Cumulative Stats'!F139</f>
        <v>0</v>
      </c>
      <c r="G73">
        <f>'[1]Cumulative Stats'!G139</f>
        <v>0</v>
      </c>
      <c r="H73">
        <f>IF(C73&gt;=Passing!$C$1*1.25,1,IF(C73=0,-1,0))</f>
        <v>0</v>
      </c>
      <c r="J73" s="5"/>
      <c r="K73" s="4"/>
    </row>
    <row r="74" spans="1:11">
      <c r="A74" t="str">
        <f>'[1]Cumulative Stats'!A141</f>
        <v>Wages</v>
      </c>
      <c r="B74" s="8" t="s">
        <v>121</v>
      </c>
      <c r="C74">
        <f>'[1]Cumulative Stats'!C141</f>
        <v>1</v>
      </c>
      <c r="D74">
        <f>'[1]Cumulative Stats'!D141</f>
        <v>21</v>
      </c>
      <c r="E74" s="6">
        <f>'[1]Cumulative Stats'!E141</f>
        <v>21</v>
      </c>
      <c r="F74">
        <f>'[1]Cumulative Stats'!F141</f>
        <v>21</v>
      </c>
      <c r="G74">
        <f>'[1]Cumulative Stats'!G141</f>
        <v>0</v>
      </c>
      <c r="H74">
        <f>IF(C74&gt;=Passing!$C$1*1.25,1,IF(C74=0,-1,0))</f>
        <v>0</v>
      </c>
      <c r="J74" s="5"/>
      <c r="K74" s="4"/>
    </row>
    <row r="75" spans="1:11">
      <c r="A75" t="str">
        <f>'[4]Cumulative Stats'!A141</f>
        <v>Owens</v>
      </c>
      <c r="B75" s="8" t="s">
        <v>124</v>
      </c>
      <c r="C75">
        <f>'[4]Cumulative Stats'!C141</f>
        <v>1</v>
      </c>
      <c r="D75">
        <f>'[4]Cumulative Stats'!D141</f>
        <v>32</v>
      </c>
      <c r="E75" s="6">
        <f>'[4]Cumulative Stats'!E141</f>
        <v>32</v>
      </c>
      <c r="F75">
        <f>'[4]Cumulative Stats'!F141</f>
        <v>32</v>
      </c>
      <c r="G75">
        <f>'[4]Cumulative Stats'!G141</f>
        <v>0</v>
      </c>
      <c r="H75">
        <f>IF(C75&gt;=Passing!$C$1*1.25,1,IF(C75=0,-1,0))</f>
        <v>0</v>
      </c>
      <c r="J75" s="5"/>
      <c r="K75" s="4"/>
    </row>
    <row r="76" spans="1:11">
      <c r="A76" t="str">
        <f>'[5]Cumulative Stats'!A140</f>
        <v>Williams, P</v>
      </c>
      <c r="B76" s="8" t="s">
        <v>125</v>
      </c>
      <c r="C76">
        <f>'[5]Cumulative Stats'!C140</f>
        <v>1</v>
      </c>
      <c r="D76">
        <f>'[5]Cumulative Stats'!D140</f>
        <v>19</v>
      </c>
      <c r="E76" s="6">
        <f>'[5]Cumulative Stats'!E140</f>
        <v>19</v>
      </c>
      <c r="F76">
        <f>'[5]Cumulative Stats'!F140</f>
        <v>19</v>
      </c>
      <c r="G76">
        <f>'[5]Cumulative Stats'!G140</f>
        <v>0</v>
      </c>
      <c r="H76">
        <f>IF(C76&gt;=Passing!$C$1*1.25,1,IF(C76=0,-1,0))</f>
        <v>0</v>
      </c>
      <c r="J76" s="5"/>
      <c r="K76" s="4"/>
    </row>
    <row r="77" spans="1:11">
      <c r="A77" t="str">
        <f>'[8]Cumulative Stats'!A142</f>
        <v>Pitts</v>
      </c>
      <c r="B77" s="8" t="s">
        <v>128</v>
      </c>
      <c r="C77">
        <f>'[8]Cumulative Stats'!C142</f>
        <v>1</v>
      </c>
      <c r="D77">
        <f>'[8]Cumulative Stats'!D142</f>
        <v>22</v>
      </c>
      <c r="E77" s="6">
        <f>'[8]Cumulative Stats'!E142</f>
        <v>22</v>
      </c>
      <c r="F77">
        <f>'[8]Cumulative Stats'!F142</f>
        <v>22</v>
      </c>
      <c r="G77">
        <f>'[8]Cumulative Stats'!G142</f>
        <v>0</v>
      </c>
      <c r="H77">
        <f>IF(C77&gt;=Passing!$C$1*1.25,1,IF(C77=0,-1,0))</f>
        <v>0</v>
      </c>
      <c r="J77" s="5"/>
      <c r="K77" s="4"/>
    </row>
    <row r="78" spans="1:11">
      <c r="A78" t="str">
        <f>'[10]Cumulative Stats'!A139</f>
        <v>Rossovich</v>
      </c>
      <c r="B78" s="8" t="s">
        <v>130</v>
      </c>
      <c r="C78">
        <f>'[10]Cumulative Stats'!C139</f>
        <v>1</v>
      </c>
      <c r="D78">
        <f>'[10]Cumulative Stats'!D139</f>
        <v>21</v>
      </c>
      <c r="E78" s="6">
        <f>'[10]Cumulative Stats'!E139</f>
        <v>21</v>
      </c>
      <c r="F78">
        <f>'[10]Cumulative Stats'!F139</f>
        <v>21</v>
      </c>
      <c r="G78">
        <f>'[10]Cumulative Stats'!G139</f>
        <v>0</v>
      </c>
      <c r="H78">
        <f>IF(C78&gt;=Passing!$C$1*1.25,1,IF(C78=0,-1,0))</f>
        <v>0</v>
      </c>
      <c r="J78" s="5"/>
      <c r="K78" s="4"/>
    </row>
    <row r="79" spans="1:11">
      <c r="A79" t="str">
        <f>'[10]Cumulative Stats'!A140</f>
        <v>Pettigrew</v>
      </c>
      <c r="B79" s="8" t="s">
        <v>130</v>
      </c>
      <c r="C79">
        <f>'[10]Cumulative Stats'!C140</f>
        <v>1</v>
      </c>
      <c r="D79">
        <f>'[10]Cumulative Stats'!D140</f>
        <v>17</v>
      </c>
      <c r="E79" s="6">
        <f>'[10]Cumulative Stats'!E140</f>
        <v>17</v>
      </c>
      <c r="F79">
        <f>'[10]Cumulative Stats'!F140</f>
        <v>17</v>
      </c>
      <c r="G79">
        <f>'[10]Cumulative Stats'!G140</f>
        <v>0</v>
      </c>
      <c r="H79">
        <f>IF(C79&gt;=Passing!$C$1*1.25,1,IF(C79=0,-1,0))</f>
        <v>0</v>
      </c>
      <c r="J79" s="5"/>
      <c r="K79" s="4"/>
    </row>
    <row r="80" spans="1:11">
      <c r="B80" s="8"/>
      <c r="E80" s="6"/>
      <c r="H80">
        <f>IF(C80&gt;=Passing!$C$1*1.25,1,IF(C80=0,-1,0))</f>
        <v>-1</v>
      </c>
      <c r="J80" s="5"/>
      <c r="K80" s="4"/>
    </row>
    <row r="81" spans="2:11">
      <c r="B81" s="8"/>
      <c r="E81" s="6"/>
      <c r="H81">
        <f>IF(C81&gt;=Passing!$C$1*1.25,1,IF(C81=0,-1,0))</f>
        <v>-1</v>
      </c>
      <c r="J81" s="5"/>
      <c r="K81" s="4"/>
    </row>
    <row r="82" spans="2:11">
      <c r="B82" s="8"/>
      <c r="E82" s="6"/>
      <c r="H82">
        <f>IF(C82&gt;=Passing!$C$1*1.25,1,IF(C82=0,-1,0))</f>
        <v>-1</v>
      </c>
      <c r="J82" s="5"/>
      <c r="K82" s="4"/>
    </row>
    <row r="83" spans="2:11">
      <c r="B83" s="8"/>
      <c r="E83" s="6"/>
      <c r="H83">
        <f>IF(C83&gt;=Passing!$C$1*1.25,1,IF(C83=0,-1,0))</f>
        <v>-1</v>
      </c>
      <c r="J83" s="5"/>
      <c r="K83" s="4"/>
    </row>
    <row r="84" spans="2:11">
      <c r="B84" s="8"/>
      <c r="E84" s="6"/>
      <c r="H84">
        <f>IF(C84&gt;=Passing!$C$1*1.25,1,IF(C84=0,-1,0))</f>
        <v>-1</v>
      </c>
      <c r="J84" s="5"/>
      <c r="K84" s="4"/>
    </row>
    <row r="85" spans="2:11">
      <c r="B85" s="8"/>
      <c r="E85" s="6"/>
      <c r="H85">
        <f>IF(C85&gt;=Passing!$C$1*1.25,1,IF(C85=0,-1,0))</f>
        <v>-1</v>
      </c>
      <c r="J85" s="5"/>
      <c r="K85" s="4"/>
    </row>
    <row r="86" spans="2:11">
      <c r="B86" s="8"/>
      <c r="E86" s="6"/>
      <c r="H86">
        <f>IF(C86&gt;=Passing!$C$1*1.25,1,IF(C86=0,-1,0))</f>
        <v>-1</v>
      </c>
      <c r="J86" s="5"/>
      <c r="K86" s="4"/>
    </row>
    <row r="87" spans="2:11">
      <c r="B87" s="8"/>
      <c r="E87" s="6"/>
      <c r="H87">
        <f>IF(C87&gt;=Passing!$C$1*1.25,1,IF(C87=0,-1,0))</f>
        <v>-1</v>
      </c>
      <c r="J87" s="5"/>
      <c r="K87" s="4"/>
    </row>
    <row r="88" spans="2:11">
      <c r="B88" s="8"/>
      <c r="E88" s="6"/>
      <c r="H88">
        <f>IF(C88&gt;=Passing!$C$1*1.25,1,IF(C88=0,-1,0))</f>
        <v>-1</v>
      </c>
      <c r="J88" s="5"/>
      <c r="K88" s="4"/>
    </row>
    <row r="89" spans="2:11">
      <c r="B89" s="8"/>
      <c r="E89" s="6"/>
      <c r="H89">
        <f>IF(C89&gt;=Passing!$C$1*1.25,1,IF(C89=0,-1,0))</f>
        <v>-1</v>
      </c>
      <c r="J89" s="5"/>
      <c r="K89" s="4"/>
    </row>
    <row r="90" spans="2:11">
      <c r="B90" s="8"/>
      <c r="E90" s="6"/>
      <c r="H90">
        <f>IF(C90&gt;=Passing!$C$1*1.25,1,IF(C90=0,-1,0))</f>
        <v>-1</v>
      </c>
      <c r="J90" s="5"/>
      <c r="K90" s="4"/>
    </row>
    <row r="91" spans="2:11">
      <c r="B91" s="8"/>
      <c r="E91" s="6"/>
      <c r="H91">
        <f>IF(C91&gt;=Passing!$C$1*1.25,1,IF(C91=0,-1,0))</f>
        <v>-1</v>
      </c>
      <c r="J91" s="5"/>
      <c r="K91" s="4"/>
    </row>
    <row r="92" spans="2:11">
      <c r="B92" s="8"/>
      <c r="E92" s="6"/>
      <c r="H92">
        <f>IF(C92&gt;=Passing!$C$1*1.25,1,IF(C92=0,-1,0))</f>
        <v>-1</v>
      </c>
      <c r="J92" s="5"/>
      <c r="K92" s="4"/>
    </row>
    <row r="93" spans="2:11">
      <c r="B93" s="8"/>
      <c r="E93" s="6"/>
      <c r="H93">
        <f>IF(C93&gt;=Passing!$C$1*1.25,1,IF(C93=0,-1,0))</f>
        <v>-1</v>
      </c>
      <c r="J93" s="5"/>
      <c r="K93" s="4"/>
    </row>
    <row r="94" spans="2:11">
      <c r="B94" s="8"/>
      <c r="E94" s="6"/>
      <c r="H94">
        <f>IF(C94&gt;=Passing!$C$1*1.25,1,IF(C94=0,-1,0))</f>
        <v>-1</v>
      </c>
      <c r="J94" s="5"/>
      <c r="K94" s="4"/>
    </row>
    <row r="95" spans="2:11">
      <c r="B95" s="8"/>
      <c r="E95" s="6"/>
      <c r="H95">
        <f>IF(C95&gt;=Passing!$C$1*1.25,1,IF(C95=0,-1,0))</f>
        <v>-1</v>
      </c>
      <c r="J95" s="5"/>
      <c r="K95" s="4"/>
    </row>
    <row r="96" spans="2:11">
      <c r="B96" s="8"/>
      <c r="E96" s="6"/>
      <c r="H96">
        <f>IF(C96&gt;=Passing!$C$1*1.25,1,IF(C96=0,-1,0))</f>
        <v>-1</v>
      </c>
      <c r="J96" s="5"/>
      <c r="K96" s="4"/>
    </row>
    <row r="97" spans="2:11">
      <c r="B97" s="8"/>
      <c r="E97" s="6"/>
      <c r="H97">
        <f>IF(C97&gt;=Passing!$C$1*1.25,1,IF(C97=0,-1,0))</f>
        <v>-1</v>
      </c>
      <c r="J97" s="5"/>
      <c r="K97" s="4"/>
    </row>
    <row r="98" spans="2:11">
      <c r="B98" s="8"/>
      <c r="E98" s="6"/>
      <c r="H98">
        <f>IF(C98&gt;=Passing!$C$1*1.25,1,IF(C98=0,-1,0))</f>
        <v>-1</v>
      </c>
      <c r="J98" s="5"/>
      <c r="K98" s="4"/>
    </row>
    <row r="99" spans="2:11">
      <c r="B99" s="8"/>
      <c r="E99" s="6"/>
      <c r="H99">
        <f>IF(C99&gt;=Passing!$C$1*1.25,1,IF(C99=0,-1,0))</f>
        <v>-1</v>
      </c>
      <c r="J99" s="5"/>
      <c r="K99" s="4"/>
    </row>
    <row r="100" spans="2:11">
      <c r="B100" s="8"/>
      <c r="H100">
        <f>IF(C100&gt;=Passing!$C$1*1.25,1,IF(C100=0,-1,0))</f>
        <v>-1</v>
      </c>
      <c r="J100" s="5"/>
      <c r="K100" s="4"/>
    </row>
    <row r="101" spans="2:11">
      <c r="B101" s="8"/>
      <c r="H101">
        <f>IF(C101&gt;=Passing!$C$1*1.25,1,IF(C101=0,-1,0))</f>
        <v>-1</v>
      </c>
      <c r="J101" s="5"/>
      <c r="K101" s="4"/>
    </row>
    <row r="102" spans="2:11">
      <c r="B102" s="8"/>
      <c r="H102">
        <f>IF(C102&gt;=Passing!$C$1*1.25,1,IF(C102=0,-1,0))</f>
        <v>-1</v>
      </c>
      <c r="J102" s="5"/>
      <c r="K102" s="4"/>
    </row>
    <row r="103" spans="2:11">
      <c r="B103" s="8"/>
      <c r="H103">
        <f>IF(C103&gt;=Passing!$C$1*1.25,1,IF(C103=0,-1,0))</f>
        <v>-1</v>
      </c>
      <c r="J103" s="5"/>
      <c r="K103" s="4"/>
    </row>
    <row r="104" spans="2:11">
      <c r="B104" s="8"/>
      <c r="H104">
        <f>IF(C104&gt;=Passing!$C$1*1.25,1,IF(C104=0,-1,0))</f>
        <v>-1</v>
      </c>
      <c r="J104" s="5"/>
      <c r="K104" s="4"/>
    </row>
    <row r="105" spans="2:11">
      <c r="B105" s="8"/>
      <c r="H105">
        <f>IF(C105&gt;=Passing!$C$1*1.25,1,IF(C105=0,-1,0))</f>
        <v>-1</v>
      </c>
      <c r="J105" s="5"/>
      <c r="K105" s="4"/>
    </row>
    <row r="106" spans="2:11">
      <c r="B106" s="8"/>
      <c r="J106" s="5"/>
      <c r="K106" s="4"/>
    </row>
    <row r="107" spans="2:11">
      <c r="B107" s="8"/>
      <c r="J107" s="5"/>
      <c r="K107" s="4"/>
    </row>
    <row r="108" spans="2:11">
      <c r="B108" s="8"/>
      <c r="J108" s="5"/>
      <c r="K108" s="4"/>
    </row>
    <row r="109" spans="2:11">
      <c r="B109" s="8"/>
      <c r="J109" s="5"/>
      <c r="K109" s="4"/>
    </row>
    <row r="110" spans="2:11">
      <c r="B110" s="8"/>
      <c r="J110" s="5"/>
      <c r="K110" s="4"/>
    </row>
    <row r="111" spans="2:11">
      <c r="B111" s="8"/>
      <c r="J111" s="5"/>
      <c r="K111" s="4"/>
    </row>
    <row r="112" spans="2:11">
      <c r="J112" s="5"/>
      <c r="K112" s="4"/>
    </row>
    <row r="113" spans="10:11">
      <c r="J113" s="5"/>
      <c r="K113" s="4"/>
    </row>
    <row r="114" spans="10:11">
      <c r="J114" s="5"/>
      <c r="K114" s="4"/>
    </row>
    <row r="115" spans="10:11">
      <c r="J115" s="5"/>
      <c r="K115" s="4"/>
    </row>
    <row r="116" spans="10:11">
      <c r="J116" s="5"/>
      <c r="K116" s="4"/>
    </row>
    <row r="117" spans="10:11">
      <c r="J117" s="5"/>
      <c r="K117" s="4"/>
    </row>
  </sheetData>
  <sortState xmlns:xlrd2="http://schemas.microsoft.com/office/spreadsheetml/2017/richdata2" ref="A2:G15">
    <sortCondition descending="1" ref="E2:E15"/>
  </sortState>
  <phoneticPr fontId="1" type="noConversion"/>
  <pageMargins left="0.75" right="0.75" top="1" bottom="1" header="0.5" footer="0.5"/>
  <pageSetup orientation="portrait" horizontalDpi="4294967292" verticalDpi="429496729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3" name="Button 1">
              <controlPr defaultSize="0" print="0" autoFill="0" autoPict="0" macro="[0]!KickRets">
                <anchor moveWithCells="1" sizeWithCells="1">
                  <from>
                    <xdr:col>9</xdr:col>
                    <xdr:colOff>800100</xdr:colOff>
                    <xdr:row>8</xdr:row>
                    <xdr:rowOff>152400</xdr:rowOff>
                  </from>
                  <to>
                    <xdr:col>10</xdr:col>
                    <xdr:colOff>541020</xdr:colOff>
                    <xdr:row>14</xdr:row>
                    <xdr:rowOff>76200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V29"/>
  <sheetViews>
    <sheetView zoomScale="125" zoomScaleNormal="125" workbookViewId="0">
      <selection activeCell="D5" activeCellId="1" sqref="I15 D5"/>
    </sheetView>
  </sheetViews>
  <sheetFormatPr defaultColWidth="8.88671875" defaultRowHeight="13.2"/>
  <cols>
    <col min="1" max="1" width="12.88671875" customWidth="1"/>
    <col min="2" max="8" width="5.44140625" customWidth="1"/>
    <col min="10" max="10" width="9.109375" style="8" customWidth="1"/>
    <col min="11" max="11" width="13.6640625" style="8" customWidth="1"/>
    <col min="12" max="14" width="9.109375" style="8" customWidth="1"/>
    <col min="15" max="15" width="9.109375" style="36" customWidth="1"/>
    <col min="16" max="19" width="9.109375" style="8" customWidth="1"/>
    <col min="20" max="20" width="10.6640625" style="8" bestFit="1" customWidth="1"/>
    <col min="21" max="22" width="9.109375" style="8" customWidth="1"/>
  </cols>
  <sheetData>
    <row r="1" spans="1:19" ht="14.4">
      <c r="A1" s="1" t="s">
        <v>71</v>
      </c>
      <c r="B1" s="4" t="s">
        <v>88</v>
      </c>
      <c r="C1" s="4" t="s">
        <v>63</v>
      </c>
      <c r="D1" s="4" t="s">
        <v>72</v>
      </c>
      <c r="E1" s="4" t="s">
        <v>47</v>
      </c>
      <c r="F1" s="4" t="s">
        <v>53</v>
      </c>
      <c r="G1" s="4" t="s">
        <v>73</v>
      </c>
      <c r="H1" s="4"/>
      <c r="K1" s="1"/>
      <c r="L1" s="4"/>
      <c r="M1" s="4"/>
      <c r="N1" s="4"/>
      <c r="O1" s="9"/>
      <c r="P1" s="4"/>
      <c r="Q1" s="4"/>
      <c r="S1" s="23"/>
    </row>
    <row r="2" spans="1:19" ht="14.4">
      <c r="A2" t="str">
        <f>'[12]Cumulative Stats'!$A$146</f>
        <v>Latourette</v>
      </c>
      <c r="B2" s="8" t="s">
        <v>131</v>
      </c>
      <c r="C2">
        <f>'[12]Cumulative Stats'!C146</f>
        <v>63</v>
      </c>
      <c r="D2">
        <f>'[12]Cumulative Stats'!D146</f>
        <v>2788</v>
      </c>
      <c r="E2">
        <f>'[12]Cumulative Stats'!E146</f>
        <v>44.253968253968253</v>
      </c>
      <c r="F2">
        <f>'[12]Cumulative Stats'!F146</f>
        <v>64</v>
      </c>
      <c r="G2">
        <f>'[12]Cumulative Stats'!G146</f>
        <v>1</v>
      </c>
      <c r="H2">
        <f>IF(C2&gt;=Passing!$C$1*2.5,1,IF(C2=0,-1,0))</f>
        <v>1</v>
      </c>
      <c r="I2" s="1"/>
      <c r="K2" s="1"/>
      <c r="L2" s="4"/>
      <c r="S2" s="16"/>
    </row>
    <row r="3" spans="1:19" ht="14.4">
      <c r="A3" t="str">
        <f>'[8]Cumulative Stats'!$A$146</f>
        <v>Fagan</v>
      </c>
      <c r="B3" s="8" t="s">
        <v>128</v>
      </c>
      <c r="C3">
        <f>'[8]Cumulative Stats'!C146</f>
        <v>72</v>
      </c>
      <c r="D3">
        <f>'[8]Cumulative Stats'!D146</f>
        <v>3170</v>
      </c>
      <c r="E3" s="6">
        <f>'[8]Cumulative Stats'!E146</f>
        <v>44.027777777777779</v>
      </c>
      <c r="F3">
        <f>'[8]Cumulative Stats'!F146</f>
        <v>64</v>
      </c>
      <c r="G3">
        <f>'[8]Cumulative Stats'!G146</f>
        <v>0</v>
      </c>
      <c r="H3">
        <f>IF(C3&gt;=Passing!$C$1*2.5,1,IF(C3=0,-1,0))</f>
        <v>1</v>
      </c>
      <c r="K3" s="1" t="s">
        <v>120</v>
      </c>
      <c r="L3" s="4"/>
      <c r="S3" s="16"/>
    </row>
    <row r="4" spans="1:19" ht="14.4">
      <c r="A4" t="str">
        <f>'[9]Cumulative Stats'!A146</f>
        <v>Johnson, B</v>
      </c>
      <c r="B4" s="8" t="s">
        <v>129</v>
      </c>
      <c r="C4">
        <f>'[9]Cumulative Stats'!C146</f>
        <v>52</v>
      </c>
      <c r="D4">
        <f>'[9]Cumulative Stats'!D146</f>
        <v>2165</v>
      </c>
      <c r="E4" s="6">
        <f>'[9]Cumulative Stats'!E146</f>
        <v>41.634615384615387</v>
      </c>
      <c r="F4">
        <f>'[9]Cumulative Stats'!F146</f>
        <v>83</v>
      </c>
      <c r="G4">
        <f>'[9]Cumulative Stats'!G146</f>
        <v>1</v>
      </c>
      <c r="H4">
        <f>IF(C4&gt;=Passing!$C$1*2.5,1,IF(C4=0,-1,0))</f>
        <v>1</v>
      </c>
      <c r="K4" s="1"/>
      <c r="L4" s="4"/>
      <c r="S4" s="16"/>
    </row>
    <row r="5" spans="1:19" ht="14.4">
      <c r="A5" t="str">
        <f>'[3]Cumulative Stats'!$A$146</f>
        <v>Widby</v>
      </c>
      <c r="B5" s="8" t="s">
        <v>123</v>
      </c>
      <c r="C5">
        <f>'[3]Cumulative Stats'!C146</f>
        <v>54</v>
      </c>
      <c r="D5">
        <f>'[3]Cumulative Stats'!D146</f>
        <v>2238</v>
      </c>
      <c r="E5">
        <f>'[3]Cumulative Stats'!E146</f>
        <v>41.444444444444443</v>
      </c>
      <c r="F5">
        <f>'[3]Cumulative Stats'!F146</f>
        <v>70</v>
      </c>
      <c r="G5">
        <f>'[3]Cumulative Stats'!G146</f>
        <v>0</v>
      </c>
      <c r="H5">
        <f>IF(C5&gt;=Passing!$C$1*2.5,1,IF(C5=0,-1,0))</f>
        <v>1</v>
      </c>
      <c r="K5" s="1"/>
      <c r="L5" s="4">
        <f>35/14</f>
        <v>2.5</v>
      </c>
      <c r="S5" s="16"/>
    </row>
    <row r="6" spans="1:19" ht="14.4">
      <c r="A6" t="str">
        <f>'[7]Cumulative Stats'!$A$146</f>
        <v>McNeill</v>
      </c>
      <c r="B6" s="8" t="s">
        <v>127</v>
      </c>
      <c r="C6">
        <f>'[7]Cumulative Stats'!C146</f>
        <v>74</v>
      </c>
      <c r="D6">
        <f>'[7]Cumulative Stats'!D146</f>
        <v>3034</v>
      </c>
      <c r="E6" s="6">
        <f>'[7]Cumulative Stats'!E146</f>
        <v>41</v>
      </c>
      <c r="F6">
        <f>'[7]Cumulative Stats'!F146</f>
        <v>64</v>
      </c>
      <c r="G6">
        <f>'[7]Cumulative Stats'!G146</f>
        <v>0</v>
      </c>
      <c r="H6">
        <f>IF(C6&gt;=Passing!$C$1*2.5,1,IF(C6=0,-1,0))</f>
        <v>1</v>
      </c>
      <c r="K6" s="1"/>
      <c r="L6" s="4"/>
      <c r="S6" s="16"/>
    </row>
    <row r="7" spans="1:19" ht="14.4">
      <c r="A7" t="str">
        <f>'[1]Cumulative Stats'!$A$146</f>
        <v>Lothridge</v>
      </c>
      <c r="B7" s="8" t="s">
        <v>121</v>
      </c>
      <c r="C7">
        <f>'[1]Cumulative Stats'!C146</f>
        <v>64</v>
      </c>
      <c r="D7">
        <f>'[1]Cumulative Stats'!D146</f>
        <v>2601</v>
      </c>
      <c r="E7" s="6">
        <f>'[1]Cumulative Stats'!E146</f>
        <v>40.640625</v>
      </c>
      <c r="F7">
        <f>'[1]Cumulative Stats'!F146</f>
        <v>55</v>
      </c>
      <c r="G7">
        <f>'[1]Cumulative Stats'!G146</f>
        <v>0</v>
      </c>
      <c r="H7">
        <f>IF(C7&gt;=Passing!$C$1*2.5,1,IF(C7=0,-1,0))</f>
        <v>1</v>
      </c>
      <c r="K7" s="1"/>
      <c r="L7" s="4"/>
      <c r="S7" s="16"/>
    </row>
    <row r="8" spans="1:19" ht="14.4">
      <c r="A8" t="str">
        <f>'[2]Cumulative Stats'!A146</f>
        <v>Green</v>
      </c>
      <c r="B8" s="8" t="s">
        <v>122</v>
      </c>
      <c r="C8">
        <f>'[2]Cumulative Stats'!C146</f>
        <v>78</v>
      </c>
      <c r="D8">
        <f>'[2]Cumulative Stats'!D146</f>
        <v>3168</v>
      </c>
      <c r="E8" s="6">
        <f>'[2]Cumulative Stats'!E146</f>
        <v>40.615384615384613</v>
      </c>
      <c r="F8">
        <f>'[2]Cumulative Stats'!F146</f>
        <v>54</v>
      </c>
      <c r="G8">
        <f>'[2]Cumulative Stats'!G146</f>
        <v>0</v>
      </c>
      <c r="H8">
        <f>IF(C8&gt;=Passing!$C$1*2.5,1,IF(C8=0,-1,0))</f>
        <v>1</v>
      </c>
      <c r="K8" s="1"/>
      <c r="L8" s="4"/>
      <c r="S8" s="16"/>
    </row>
    <row r="9" spans="1:19" ht="14.4">
      <c r="A9" t="str">
        <f>'[4]Cumulative Stats'!$A$146</f>
        <v>Weaver</v>
      </c>
      <c r="B9" s="8" t="s">
        <v>124</v>
      </c>
      <c r="C9">
        <f>'[4]Cumulative Stats'!C146</f>
        <v>64</v>
      </c>
      <c r="D9">
        <f>'[4]Cumulative Stats'!D146</f>
        <v>2596</v>
      </c>
      <c r="E9" s="6">
        <f>'[4]Cumulative Stats'!E146</f>
        <v>40.5625</v>
      </c>
      <c r="F9">
        <f>'[4]Cumulative Stats'!F146</f>
        <v>84</v>
      </c>
      <c r="G9">
        <f>'[4]Cumulative Stats'!G146</f>
        <v>0</v>
      </c>
      <c r="H9">
        <f>IF(C9&gt;=Passing!$C$1*2.5,1,IF(C9=0,-1,0))</f>
        <v>1</v>
      </c>
      <c r="K9" s="1"/>
      <c r="L9" s="4"/>
      <c r="S9" s="16"/>
    </row>
    <row r="10" spans="1:19" ht="14.4">
      <c r="A10" t="str">
        <f>'[5]Cumulative Stats'!A146</f>
        <v>Anderson</v>
      </c>
      <c r="B10" s="8" t="s">
        <v>125</v>
      </c>
      <c r="C10">
        <f>'[5]Cumulative Stats'!C146</f>
        <v>61</v>
      </c>
      <c r="D10">
        <f>'[5]Cumulative Stats'!D146</f>
        <v>2423</v>
      </c>
      <c r="E10" s="6">
        <f>'[5]Cumulative Stats'!E146</f>
        <v>39.721311475409834</v>
      </c>
      <c r="F10">
        <f>'[5]Cumulative Stats'!F146</f>
        <v>64</v>
      </c>
      <c r="G10">
        <f>'[5]Cumulative Stats'!G146</f>
        <v>0</v>
      </c>
      <c r="H10">
        <f>IF(C10&gt;=Passing!$C$1*2.5,1,IF(C10=0,-1,0))</f>
        <v>1</v>
      </c>
      <c r="K10" s="1"/>
      <c r="L10" s="4"/>
      <c r="S10" s="16"/>
    </row>
    <row r="11" spans="1:19" ht="14.4">
      <c r="A11" t="str">
        <f>'[10]Cumulative Stats'!A146</f>
        <v>Bradley</v>
      </c>
      <c r="B11" s="8" t="s">
        <v>130</v>
      </c>
      <c r="C11">
        <f>'[10]Cumulative Stats'!C146</f>
        <v>64</v>
      </c>
      <c r="D11">
        <f>'[10]Cumulative Stats'!D146</f>
        <v>2459</v>
      </c>
      <c r="E11" s="6">
        <f>'[10]Cumulative Stats'!E146</f>
        <v>38.421875</v>
      </c>
      <c r="F11">
        <f>'[10]Cumulative Stats'!F146</f>
        <v>54</v>
      </c>
      <c r="G11">
        <f>'[10]Cumulative Stats'!G146</f>
        <v>0</v>
      </c>
      <c r="H11">
        <f>IF(C11&gt;=Passing!$C$1*2.5,1,IF(C11=0,-1,0))</f>
        <v>1</v>
      </c>
      <c r="K11" s="1"/>
      <c r="L11" s="4"/>
      <c r="S11" s="16"/>
    </row>
    <row r="12" spans="1:19">
      <c r="A12" s="71" t="str">
        <f>'[11]Cumulative Stats'!$A$146</f>
        <v>Spurrier</v>
      </c>
      <c r="B12" s="72" t="s">
        <v>132</v>
      </c>
      <c r="C12" s="71">
        <f>'[11]Cumulative Stats'!C146</f>
        <v>45</v>
      </c>
      <c r="D12" s="71">
        <f>'[11]Cumulative Stats'!D146</f>
        <v>1719</v>
      </c>
      <c r="E12" s="71">
        <f>'[11]Cumulative Stats'!E146</f>
        <v>38.200000000000003</v>
      </c>
      <c r="F12" s="71">
        <f>'[11]Cumulative Stats'!F146</f>
        <v>54</v>
      </c>
      <c r="G12" s="71">
        <f>'[11]Cumulative Stats'!G146</f>
        <v>1</v>
      </c>
      <c r="H12">
        <f>IF(C12&gt;=Passing!$C$1*2.5,1,IF(C12=0,-1,0))</f>
        <v>0</v>
      </c>
      <c r="K12" s="1"/>
      <c r="L12" s="4"/>
    </row>
    <row r="13" spans="1:19">
      <c r="A13" t="str">
        <f>'[6]Cumulative Stats'!$A$146</f>
        <v>Studstill</v>
      </c>
      <c r="B13" s="8" t="s">
        <v>126</v>
      </c>
      <c r="C13">
        <f>'[6]Cumulative Stats'!C146</f>
        <v>54</v>
      </c>
      <c r="D13">
        <f>'[6]Cumulative Stats'!D146</f>
        <v>2020</v>
      </c>
      <c r="E13" s="6">
        <f>'[6]Cumulative Stats'!E146</f>
        <v>37.407407407407405</v>
      </c>
      <c r="F13">
        <f>'[6]Cumulative Stats'!F146</f>
        <v>54</v>
      </c>
      <c r="G13">
        <f>'[6]Cumulative Stats'!G146</f>
        <v>0</v>
      </c>
      <c r="H13">
        <f>IF(C13&gt;=Passing!$C$1*2.5,1,IF(C13=0,-1,0))</f>
        <v>1</v>
      </c>
      <c r="K13" s="1"/>
      <c r="L13" s="4"/>
    </row>
    <row r="14" spans="1:19" ht="13.8" thickBot="1">
      <c r="A14" s="68" t="str">
        <f>'[13]Cumulative Stats'!$A$146</f>
        <v>Bragg</v>
      </c>
      <c r="B14" s="69" t="s">
        <v>133</v>
      </c>
      <c r="C14" s="68">
        <f>'[13]Cumulative Stats'!C146</f>
        <v>62</v>
      </c>
      <c r="D14" s="68">
        <f>'[13]Cumulative Stats'!D146</f>
        <v>2260</v>
      </c>
      <c r="E14" s="70">
        <f>'[13]Cumulative Stats'!E146</f>
        <v>36.451612903225808</v>
      </c>
      <c r="F14" s="68">
        <f>'[13]Cumulative Stats'!F146</f>
        <v>60</v>
      </c>
      <c r="G14" s="68">
        <f>'[13]Cumulative Stats'!G146</f>
        <v>3</v>
      </c>
      <c r="H14">
        <f>IF(C14&gt;=Passing!$C$1*2.5,1,IF(C14=0,-1,0))</f>
        <v>1</v>
      </c>
      <c r="K14" s="1"/>
      <c r="L14" s="4"/>
    </row>
    <row r="15" spans="1:19">
      <c r="A15" t="str">
        <f>'[10]Cumulative Stats'!A147</f>
        <v>Moseley</v>
      </c>
      <c r="B15" s="8" t="s">
        <v>130</v>
      </c>
      <c r="C15">
        <f>'[10]Cumulative Stats'!C147</f>
        <v>9</v>
      </c>
      <c r="D15">
        <f>'[10]Cumulative Stats'!D147</f>
        <v>331</v>
      </c>
      <c r="E15" s="6">
        <f>'[10]Cumulative Stats'!E147</f>
        <v>36.777777777777779</v>
      </c>
      <c r="F15">
        <f>'[10]Cumulative Stats'!F147</f>
        <v>48</v>
      </c>
      <c r="G15">
        <f>'[10]Cumulative Stats'!G147</f>
        <v>0</v>
      </c>
      <c r="H15">
        <f>IF(C15&gt;=Passing!$C$1*2.5,1,IF(C15=0,-1,0))</f>
        <v>0</v>
      </c>
      <c r="I15" s="1" t="s">
        <v>103</v>
      </c>
      <c r="K15" s="1"/>
      <c r="L15" s="4"/>
    </row>
    <row r="16" spans="1:19">
      <c r="A16" t="str">
        <f>'[9]Cumulative Stats'!A147</f>
        <v>Koy</v>
      </c>
      <c r="B16" s="8" t="s">
        <v>129</v>
      </c>
      <c r="C16">
        <f>'[9]Cumulative Stats'!C147</f>
        <v>9</v>
      </c>
      <c r="D16">
        <f>'[9]Cumulative Stats'!D147</f>
        <v>274</v>
      </c>
      <c r="E16" s="6">
        <f>'[9]Cumulative Stats'!E147</f>
        <v>30.444444444444443</v>
      </c>
      <c r="F16">
        <f>'[9]Cumulative Stats'!F147</f>
        <v>42</v>
      </c>
      <c r="G16">
        <f>'[9]Cumulative Stats'!G147</f>
        <v>0</v>
      </c>
      <c r="H16">
        <f>IF(C16&gt;=Passing!$C$1*2.5,1,IF(C16=0,-1,0))</f>
        <v>0</v>
      </c>
      <c r="K16" s="1"/>
      <c r="L16" s="4"/>
    </row>
    <row r="17" spans="1:12">
      <c r="A17" t="str">
        <f>'[5]Cumulative Stats'!A147</f>
        <v>Livingston</v>
      </c>
      <c r="B17" s="8" t="s">
        <v>125</v>
      </c>
      <c r="C17">
        <f>'[5]Cumulative Stats'!C147</f>
        <v>3</v>
      </c>
      <c r="D17">
        <f>'[5]Cumulative Stats'!D147</f>
        <v>117</v>
      </c>
      <c r="E17" s="6">
        <f>'[5]Cumulative Stats'!E147</f>
        <v>39</v>
      </c>
      <c r="F17">
        <f>'[5]Cumulative Stats'!F147</f>
        <v>54</v>
      </c>
      <c r="G17">
        <f>'[5]Cumulative Stats'!G147</f>
        <v>0</v>
      </c>
      <c r="H17">
        <f>IF(C17&gt;=Passing!$C$1*2.5,1,IF(C17=0,-1,0))</f>
        <v>0</v>
      </c>
      <c r="K17" s="1"/>
      <c r="L17" s="4"/>
    </row>
    <row r="18" spans="1:12">
      <c r="A18" t="str">
        <f>'[2]Cumulative Stats'!A147</f>
        <v>Lyle</v>
      </c>
      <c r="B18" s="8" t="s">
        <v>122</v>
      </c>
      <c r="C18">
        <f>'[2]Cumulative Stats'!C147</f>
        <v>1</v>
      </c>
      <c r="D18">
        <f>'[2]Cumulative Stats'!D147</f>
        <v>26</v>
      </c>
      <c r="E18" s="6">
        <f>'[2]Cumulative Stats'!E147</f>
        <v>26</v>
      </c>
      <c r="F18">
        <f>'[2]Cumulative Stats'!F147</f>
        <v>26</v>
      </c>
      <c r="G18">
        <f>'[2]Cumulative Stats'!G147</f>
        <v>0</v>
      </c>
      <c r="H18">
        <f>IF(C18&gt;=Passing!$C$1*2.5,1,IF(C18=0,-1,0))</f>
        <v>0</v>
      </c>
      <c r="K18" s="1"/>
      <c r="L18" s="4"/>
    </row>
    <row r="19" spans="1:12">
      <c r="B19" s="8"/>
      <c r="H19">
        <f>IF(C19&gt;=Passing!$C$1*2.5,1,IF(C19=0,-1,0))</f>
        <v>-1</v>
      </c>
      <c r="K19" s="1"/>
      <c r="L19" s="4"/>
    </row>
    <row r="20" spans="1:12">
      <c r="B20" s="8"/>
      <c r="E20" s="6"/>
      <c r="H20">
        <f>IF(C20&gt;=Passing!$C$1*2.5,1,IF(C20=0,-1,0))</f>
        <v>-1</v>
      </c>
      <c r="K20" s="1"/>
      <c r="L20" s="4"/>
    </row>
    <row r="21" spans="1:12">
      <c r="B21" s="8"/>
      <c r="K21" s="1"/>
      <c r="L21" s="4"/>
    </row>
    <row r="22" spans="1:12">
      <c r="B22" s="8"/>
      <c r="K22" s="1"/>
      <c r="L22" s="4"/>
    </row>
    <row r="23" spans="1:12">
      <c r="B23" s="8"/>
      <c r="K23" s="1"/>
      <c r="L23" s="4"/>
    </row>
    <row r="24" spans="1:12">
      <c r="K24" s="1"/>
      <c r="L24" s="4"/>
    </row>
    <row r="25" spans="1:12">
      <c r="K25" s="1"/>
      <c r="L25" s="4"/>
    </row>
    <row r="26" spans="1:12">
      <c r="K26" s="1"/>
      <c r="L26" s="4"/>
    </row>
    <row r="27" spans="1:12">
      <c r="K27" s="1"/>
      <c r="L27" s="4"/>
    </row>
    <row r="28" spans="1:12">
      <c r="K28" s="1"/>
      <c r="L28" s="4"/>
    </row>
    <row r="29" spans="1:12">
      <c r="K29" s="1"/>
      <c r="L29" s="4"/>
    </row>
  </sheetData>
  <sortState xmlns:xlrd2="http://schemas.microsoft.com/office/spreadsheetml/2017/richdata2" ref="A2:G14">
    <sortCondition descending="1" ref="E2:E14"/>
  </sortState>
  <phoneticPr fontId="1" type="noConversion"/>
  <pageMargins left="0.75" right="0.75" top="1" bottom="1" header="0.5" footer="0.5"/>
  <pageSetup orientation="portrait" horizontalDpi="4294967292" verticalDpi="429496729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Button 1">
              <controlPr defaultSize="0" print="0" autoFill="0" autoPict="0" macro="[0]!Punting">
                <anchor moveWithCells="1" sizeWithCells="1">
                  <from>
                    <xdr:col>10</xdr:col>
                    <xdr:colOff>312420</xdr:colOff>
                    <xdr:row>6</xdr:row>
                    <xdr:rowOff>160020</xdr:rowOff>
                  </from>
                  <to>
                    <xdr:col>11</xdr:col>
                    <xdr:colOff>190500</xdr:colOff>
                    <xdr:row>12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D27"/>
  <sheetViews>
    <sheetView zoomScale="125" zoomScaleNormal="125" workbookViewId="0">
      <selection activeCell="K20" sqref="K20"/>
    </sheetView>
  </sheetViews>
  <sheetFormatPr defaultColWidth="8.88671875" defaultRowHeight="13.2"/>
  <cols>
    <col min="1" max="1" width="10.88671875" customWidth="1"/>
    <col min="2" max="10" width="5.109375" customWidth="1"/>
    <col min="11" max="11" width="7.33203125" customWidth="1"/>
    <col min="23" max="23" width="9.109375" style="6" customWidth="1"/>
    <col min="27" max="27" width="9.109375" style="6" customWidth="1"/>
    <col min="31" max="31" width="14.44140625" bestFit="1" customWidth="1"/>
  </cols>
  <sheetData>
    <row r="1" spans="1:30" ht="14.4">
      <c r="A1" s="5" t="s">
        <v>64</v>
      </c>
      <c r="B1" s="4" t="s">
        <v>88</v>
      </c>
      <c r="C1" s="4" t="s">
        <v>65</v>
      </c>
      <c r="D1" s="4" t="s">
        <v>66</v>
      </c>
      <c r="E1" s="4" t="s">
        <v>69</v>
      </c>
      <c r="F1" s="4" t="s">
        <v>70</v>
      </c>
      <c r="G1" s="4" t="s">
        <v>86</v>
      </c>
      <c r="H1" s="4" t="s">
        <v>53</v>
      </c>
      <c r="I1" s="4" t="s">
        <v>67</v>
      </c>
      <c r="J1" s="4" t="s">
        <v>68</v>
      </c>
      <c r="K1" s="4" t="s">
        <v>87</v>
      </c>
      <c r="L1" s="4" t="s">
        <v>80</v>
      </c>
      <c r="Q1" s="5"/>
      <c r="R1" s="4"/>
      <c r="S1" s="4"/>
      <c r="T1" s="4"/>
      <c r="U1" s="4"/>
      <c r="V1" s="4"/>
      <c r="W1" s="9"/>
      <c r="X1" s="4"/>
      <c r="Y1" s="4"/>
      <c r="Z1" s="4"/>
      <c r="AA1" s="9"/>
      <c r="AB1" s="4"/>
      <c r="AD1" s="23"/>
    </row>
    <row r="2" spans="1:30" ht="14.4">
      <c r="A2" t="str">
        <f>'[4]Cumulative Stats'!$A$153</f>
        <v>Mann</v>
      </c>
      <c r="B2" s="8" t="s">
        <v>124</v>
      </c>
      <c r="C2">
        <f>'[4]Cumulative Stats'!C153</f>
        <v>72</v>
      </c>
      <c r="D2">
        <f>'[4]Cumulative Stats'!D153</f>
        <v>7</v>
      </c>
      <c r="E2">
        <f>'[4]Cumulative Stats'!E153</f>
        <v>36</v>
      </c>
      <c r="F2">
        <f>'[4]Cumulative Stats'!F153</f>
        <v>28</v>
      </c>
      <c r="G2" s="6">
        <f>'[4]Cumulative Stats'!G153</f>
        <v>77.777777777777786</v>
      </c>
      <c r="H2">
        <f>'[4]Cumulative Stats'!H153</f>
        <v>50</v>
      </c>
      <c r="I2">
        <f>'[4]Cumulative Stats'!I153</f>
        <v>37</v>
      </c>
      <c r="J2">
        <f>'[4]Cumulative Stats'!J153</f>
        <v>37</v>
      </c>
      <c r="K2" s="6">
        <f>'[4]Cumulative Stats'!K153</f>
        <v>100</v>
      </c>
      <c r="L2">
        <f>'[4]Cumulative Stats'!L153</f>
        <v>121</v>
      </c>
      <c r="M2">
        <f>IF(E2&gt;=Passing!$C$1,1,IF(E2=0,-1,0))</f>
        <v>1</v>
      </c>
      <c r="N2" s="1" t="s">
        <v>148</v>
      </c>
      <c r="Q2" s="5"/>
      <c r="R2" s="4"/>
      <c r="S2" s="4"/>
      <c r="T2" s="4"/>
      <c r="U2" s="4"/>
      <c r="V2" s="8"/>
      <c r="W2" s="36"/>
      <c r="X2" s="8"/>
      <c r="Y2" s="8"/>
      <c r="Z2" s="8"/>
      <c r="AA2" s="36"/>
      <c r="AD2" s="16"/>
    </row>
    <row r="3" spans="1:30" ht="14.4">
      <c r="A3" t="str">
        <f>'[3]Cumulative Stats'!$A$153</f>
        <v>Clark</v>
      </c>
      <c r="B3" s="8" t="s">
        <v>123</v>
      </c>
      <c r="C3">
        <f>'[3]Cumulative Stats'!C153</f>
        <v>72</v>
      </c>
      <c r="D3">
        <f>'[3]Cumulative Stats'!D153</f>
        <v>10</v>
      </c>
      <c r="E3">
        <f>'[3]Cumulative Stats'!E153</f>
        <v>42</v>
      </c>
      <c r="F3">
        <f>'[3]Cumulative Stats'!F153</f>
        <v>31</v>
      </c>
      <c r="G3" s="6">
        <f>'[3]Cumulative Stats'!G153</f>
        <v>73.80952380952381</v>
      </c>
      <c r="H3">
        <f>'[3]Cumulative Stats'!H153</f>
        <v>46</v>
      </c>
      <c r="I3">
        <f>'[3]Cumulative Stats'!I153</f>
        <v>38</v>
      </c>
      <c r="J3">
        <f>'[3]Cumulative Stats'!J153</f>
        <v>38</v>
      </c>
      <c r="K3" s="6">
        <f>'[3]Cumulative Stats'!K153</f>
        <v>100</v>
      </c>
      <c r="L3">
        <f>'[3]Cumulative Stats'!L153</f>
        <v>131</v>
      </c>
      <c r="M3">
        <f>IF(E3&gt;=Passing!$C$1,1,IF(E3=0,-1,0))</f>
        <v>1</v>
      </c>
      <c r="Q3" s="5"/>
      <c r="R3" s="4"/>
      <c r="S3" s="4"/>
      <c r="T3" s="4"/>
      <c r="U3" s="4"/>
      <c r="V3" s="8"/>
      <c r="W3" s="36"/>
      <c r="X3" s="8"/>
      <c r="Y3" s="8"/>
      <c r="Z3" s="8"/>
      <c r="AA3" s="36"/>
      <c r="AD3" s="16"/>
    </row>
    <row r="4" spans="1:30" ht="14.4">
      <c r="A4" t="str">
        <f>'[7]Cumulative Stats'!$A$153</f>
        <v>Cox</v>
      </c>
      <c r="B4" s="8" t="s">
        <v>127</v>
      </c>
      <c r="C4">
        <f>'[7]Cumulative Stats'!C153</f>
        <v>52</v>
      </c>
      <c r="D4">
        <f>'[7]Cumulative Stats'!D153</f>
        <v>10</v>
      </c>
      <c r="E4">
        <f>'[7]Cumulative Stats'!E153</f>
        <v>40</v>
      </c>
      <c r="F4">
        <f>'[7]Cumulative Stats'!F153</f>
        <v>28</v>
      </c>
      <c r="G4" s="6">
        <f>'[7]Cumulative Stats'!G153</f>
        <v>70</v>
      </c>
      <c r="H4">
        <f>'[7]Cumulative Stats'!H153</f>
        <v>48</v>
      </c>
      <c r="I4">
        <f>'[7]Cumulative Stats'!I153</f>
        <v>23</v>
      </c>
      <c r="J4">
        <f>'[7]Cumulative Stats'!J153</f>
        <v>23</v>
      </c>
      <c r="K4" s="6">
        <f>'[7]Cumulative Stats'!K153</f>
        <v>100</v>
      </c>
      <c r="L4">
        <f>'[7]Cumulative Stats'!L153</f>
        <v>107</v>
      </c>
      <c r="M4">
        <f>IF(E4&gt;=Passing!$C$1,1,IF(E4=0,-1,0))</f>
        <v>1</v>
      </c>
      <c r="Q4" s="5"/>
      <c r="R4" s="4"/>
      <c r="S4" s="4"/>
      <c r="T4" s="4"/>
      <c r="U4" s="4"/>
      <c r="V4" s="8"/>
      <c r="W4" s="36"/>
      <c r="X4" s="8"/>
      <c r="Y4" s="8"/>
      <c r="Z4" s="8"/>
      <c r="AA4" s="36"/>
      <c r="AD4" s="16"/>
    </row>
    <row r="5" spans="1:30" ht="14.4">
      <c r="A5" t="str">
        <f>'[13]Cumulative Stats'!$A$153</f>
        <v>Knight</v>
      </c>
      <c r="B5" s="8" t="s">
        <v>133</v>
      </c>
      <c r="C5">
        <f>'[13]Cumulative Stats'!C153</f>
        <v>42</v>
      </c>
      <c r="D5">
        <f>'[13]Cumulative Stats'!D153</f>
        <v>24</v>
      </c>
      <c r="E5">
        <f>'[13]Cumulative Stats'!E153</f>
        <v>30</v>
      </c>
      <c r="F5">
        <f>'[13]Cumulative Stats'!F153</f>
        <v>20</v>
      </c>
      <c r="G5" s="6">
        <f>'[13]Cumulative Stats'!G153</f>
        <v>66.666666666666657</v>
      </c>
      <c r="H5">
        <f>'[13]Cumulative Stats'!H153</f>
        <v>45</v>
      </c>
      <c r="I5">
        <f>'[13]Cumulative Stats'!I153</f>
        <v>32</v>
      </c>
      <c r="J5">
        <f>'[13]Cumulative Stats'!J153</f>
        <v>31</v>
      </c>
      <c r="K5" s="6">
        <f>'[13]Cumulative Stats'!K153</f>
        <v>96.875</v>
      </c>
      <c r="L5">
        <f>'[13]Cumulative Stats'!L153</f>
        <v>91</v>
      </c>
      <c r="M5">
        <f>IF(E5&gt;=Passing!$C$1,1,IF(E5=0,-1,0))</f>
        <v>1</v>
      </c>
      <c r="P5" s="4"/>
      <c r="Q5" s="5"/>
      <c r="R5" s="4"/>
      <c r="S5" s="4"/>
      <c r="T5" s="4"/>
      <c r="U5" s="4"/>
      <c r="V5" s="8"/>
      <c r="W5" s="36"/>
      <c r="X5" s="8"/>
      <c r="Y5" s="8"/>
      <c r="Z5" s="8"/>
      <c r="AA5" s="36"/>
      <c r="AD5" s="16"/>
    </row>
    <row r="6" spans="1:30" ht="14.4">
      <c r="A6" t="str">
        <f>'[9]Cumulative Stats'!$A$153</f>
        <v>Gogolak</v>
      </c>
      <c r="B6" s="8" t="s">
        <v>129</v>
      </c>
      <c r="C6">
        <f>'[9]Cumulative Stats'!C153</f>
        <v>62</v>
      </c>
      <c r="D6">
        <f>'[9]Cumulative Stats'!D153</f>
        <v>10</v>
      </c>
      <c r="E6">
        <f>'[9]Cumulative Stats'!E153</f>
        <v>38</v>
      </c>
      <c r="F6">
        <f>'[9]Cumulative Stats'!F153</f>
        <v>24</v>
      </c>
      <c r="G6" s="6">
        <f>'[9]Cumulative Stats'!G153</f>
        <v>63.157894736842103</v>
      </c>
      <c r="H6">
        <f>'[9]Cumulative Stats'!H153</f>
        <v>49</v>
      </c>
      <c r="I6">
        <f>'[9]Cumulative Stats'!I153</f>
        <v>35</v>
      </c>
      <c r="J6">
        <f>'[9]Cumulative Stats'!J153</f>
        <v>35</v>
      </c>
      <c r="K6" s="6">
        <f>'[9]Cumulative Stats'!K153</f>
        <v>100</v>
      </c>
      <c r="L6">
        <f>'[9]Cumulative Stats'!L153</f>
        <v>107</v>
      </c>
      <c r="M6">
        <f>IF(E6&gt;=Passing!$C$1,1,IF(E6=0,-1,0))</f>
        <v>1</v>
      </c>
      <c r="Q6" s="5"/>
      <c r="R6" s="4"/>
      <c r="S6" s="4"/>
      <c r="T6" s="4"/>
      <c r="U6" s="4"/>
      <c r="V6" s="8"/>
      <c r="W6" s="36"/>
      <c r="X6" s="8"/>
      <c r="Y6" s="8"/>
      <c r="Z6" s="8"/>
      <c r="AA6" s="36"/>
      <c r="AD6" s="16"/>
    </row>
    <row r="7" spans="1:30" ht="14.4">
      <c r="A7" t="str">
        <f>'[6]Cumulative Stats'!$A$153</f>
        <v>Ray</v>
      </c>
      <c r="B7" s="8" t="s">
        <v>126</v>
      </c>
      <c r="C7">
        <f>'[6]Cumulative Stats'!C153</f>
        <v>69</v>
      </c>
      <c r="D7">
        <f>'[6]Cumulative Stats'!D153</f>
        <v>12</v>
      </c>
      <c r="E7">
        <f>'[6]Cumulative Stats'!E153</f>
        <v>51</v>
      </c>
      <c r="F7">
        <f>'[6]Cumulative Stats'!F153</f>
        <v>31</v>
      </c>
      <c r="G7" s="6">
        <f>'[6]Cumulative Stats'!G153</f>
        <v>60.784313725490193</v>
      </c>
      <c r="H7">
        <f>'[6]Cumulative Stats'!H153</f>
        <v>46</v>
      </c>
      <c r="I7">
        <f>'[6]Cumulative Stats'!I153</f>
        <v>41</v>
      </c>
      <c r="J7">
        <f>'[6]Cumulative Stats'!J153</f>
        <v>41</v>
      </c>
      <c r="K7" s="6">
        <f>'[6]Cumulative Stats'!K153</f>
        <v>100</v>
      </c>
      <c r="L7">
        <f>'[6]Cumulative Stats'!L153</f>
        <v>134</v>
      </c>
      <c r="M7">
        <f>IF(E7&gt;=Passing!$C$1,1,IF(E7=0,-1,0))</f>
        <v>1</v>
      </c>
      <c r="Q7" s="5"/>
      <c r="R7" s="4"/>
      <c r="S7" s="4"/>
      <c r="T7" s="4"/>
      <c r="U7" s="4"/>
      <c r="V7" s="8"/>
      <c r="W7" s="36"/>
      <c r="X7" s="8"/>
      <c r="Y7" s="8"/>
      <c r="Z7" s="8"/>
      <c r="AA7" s="36"/>
      <c r="AD7" s="16"/>
    </row>
    <row r="8" spans="1:30" ht="14.4">
      <c r="A8" t="str">
        <f>'[11]Cumulative Stats'!$A$153</f>
        <v>Gossett</v>
      </c>
      <c r="B8" s="8" t="s">
        <v>132</v>
      </c>
      <c r="C8">
        <f>'[11]Cumulative Stats'!C153</f>
        <v>55</v>
      </c>
      <c r="D8">
        <f>'[11]Cumulative Stats'!D153</f>
        <v>19</v>
      </c>
      <c r="E8">
        <f>'[11]Cumulative Stats'!E153</f>
        <v>37</v>
      </c>
      <c r="F8">
        <f>'[11]Cumulative Stats'!F153</f>
        <v>21</v>
      </c>
      <c r="G8" s="6">
        <f>'[11]Cumulative Stats'!G153</f>
        <v>56.756756756756758</v>
      </c>
      <c r="H8">
        <f>'[11]Cumulative Stats'!H153</f>
        <v>46</v>
      </c>
      <c r="I8">
        <f>'[11]Cumulative Stats'!I153</f>
        <v>38</v>
      </c>
      <c r="J8">
        <f>'[11]Cumulative Stats'!J153</f>
        <v>35</v>
      </c>
      <c r="K8" s="6">
        <f>'[11]Cumulative Stats'!K153</f>
        <v>92.10526315789474</v>
      </c>
      <c r="L8">
        <f>'[11]Cumulative Stats'!L153</f>
        <v>98</v>
      </c>
      <c r="M8">
        <f>IF(E8&gt;=Passing!$C$1,1,IF(E8=0,-1,0))</f>
        <v>1</v>
      </c>
      <c r="Q8" s="5"/>
      <c r="R8" s="4"/>
      <c r="S8" s="4"/>
      <c r="T8" s="4"/>
      <c r="U8" s="4"/>
      <c r="V8" s="8"/>
      <c r="W8" s="36"/>
      <c r="X8" s="8"/>
      <c r="Y8" s="8"/>
      <c r="Z8" s="8"/>
      <c r="AA8" s="36"/>
      <c r="AD8" s="16"/>
    </row>
    <row r="9" spans="1:30" ht="14.4">
      <c r="A9" t="str">
        <f>'[12]Cumulative Stats'!$A$153</f>
        <v>Bakken</v>
      </c>
      <c r="B9" s="8" t="s">
        <v>131</v>
      </c>
      <c r="C9">
        <f>'[12]Cumulative Stats'!C153</f>
        <v>54</v>
      </c>
      <c r="D9">
        <f>'[12]Cumulative Stats'!D153</f>
        <v>19</v>
      </c>
      <c r="E9">
        <f>'[12]Cumulative Stats'!E153</f>
        <v>32</v>
      </c>
      <c r="F9">
        <f>'[12]Cumulative Stats'!F153</f>
        <v>18</v>
      </c>
      <c r="G9" s="6">
        <f>'[12]Cumulative Stats'!G153</f>
        <v>56.25</v>
      </c>
      <c r="H9">
        <f>'[12]Cumulative Stats'!H153</f>
        <v>48</v>
      </c>
      <c r="I9">
        <f>'[12]Cumulative Stats'!I153</f>
        <v>41</v>
      </c>
      <c r="J9">
        <f>'[12]Cumulative Stats'!J153</f>
        <v>39</v>
      </c>
      <c r="K9" s="6">
        <f>'[12]Cumulative Stats'!K153</f>
        <v>95.121951219512198</v>
      </c>
      <c r="L9">
        <f>'[12]Cumulative Stats'!L153</f>
        <v>93</v>
      </c>
      <c r="M9">
        <f>IF(E9&gt;=Passing!$C$1,1,IF(E9=0,-1,0))</f>
        <v>1</v>
      </c>
      <c r="Q9" s="5"/>
      <c r="R9" s="4"/>
      <c r="S9" s="4"/>
      <c r="T9" s="4"/>
      <c r="U9" s="4"/>
      <c r="V9" s="8"/>
      <c r="W9" s="36"/>
      <c r="X9" s="8"/>
      <c r="Y9" s="8"/>
      <c r="Z9" s="8"/>
      <c r="AA9" s="36"/>
      <c r="AD9" s="16"/>
    </row>
    <row r="10" spans="1:30" ht="14.4">
      <c r="A10" t="str">
        <f>'[5]Cumulative Stats'!$A$153</f>
        <v>Livingston</v>
      </c>
      <c r="B10" s="8" t="s">
        <v>125</v>
      </c>
      <c r="C10">
        <f>'[5]Cumulative Stats'!C153</f>
        <v>34</v>
      </c>
      <c r="D10">
        <f>'[5]Cumulative Stats'!D153</f>
        <v>20</v>
      </c>
      <c r="E10">
        <f>'[5]Cumulative Stats'!E153</f>
        <v>31</v>
      </c>
      <c r="F10">
        <f>'[5]Cumulative Stats'!F153</f>
        <v>15</v>
      </c>
      <c r="G10" s="6">
        <f>'[5]Cumulative Stats'!G153</f>
        <v>48.387096774193552</v>
      </c>
      <c r="H10">
        <f>'[5]Cumulative Stats'!H153</f>
        <v>39</v>
      </c>
      <c r="I10">
        <f>'[5]Cumulative Stats'!I153</f>
        <v>23</v>
      </c>
      <c r="J10">
        <f>'[5]Cumulative Stats'!J153</f>
        <v>20</v>
      </c>
      <c r="K10" s="6">
        <f>'[5]Cumulative Stats'!K153</f>
        <v>86.956521739130437</v>
      </c>
      <c r="L10">
        <f>'[5]Cumulative Stats'!L153</f>
        <v>65</v>
      </c>
      <c r="M10">
        <f>IF(E10&gt;=Passing!$C$1,1,IF(E10=0,-1,0))</f>
        <v>1</v>
      </c>
      <c r="Q10" s="5"/>
      <c r="R10" s="4"/>
      <c r="S10" s="4"/>
      <c r="T10" s="4"/>
      <c r="U10" s="4"/>
      <c r="V10" s="8"/>
      <c r="W10" s="36"/>
      <c r="X10" s="8"/>
      <c r="Y10" s="8"/>
      <c r="Z10" s="8"/>
      <c r="AA10" s="36"/>
      <c r="AD10" s="16"/>
    </row>
    <row r="11" spans="1:30" ht="14.4">
      <c r="A11" t="str">
        <f>'[2]Cumulative Stats'!$A$153</f>
        <v>Percival</v>
      </c>
      <c r="B11" s="8" t="s">
        <v>122</v>
      </c>
      <c r="C11">
        <f>'[2]Cumulative Stats'!C153</f>
        <v>45</v>
      </c>
      <c r="D11">
        <f>'[2]Cumulative Stats'!D153</f>
        <v>11</v>
      </c>
      <c r="E11">
        <f>'[2]Cumulative Stats'!E153</f>
        <v>36</v>
      </c>
      <c r="F11">
        <f>'[2]Cumulative Stats'!F153</f>
        <v>17</v>
      </c>
      <c r="G11" s="6">
        <f>'[2]Cumulative Stats'!G153</f>
        <v>47.222222222222221</v>
      </c>
      <c r="H11">
        <f>'[2]Cumulative Stats'!H153</f>
        <v>38</v>
      </c>
      <c r="I11">
        <f>'[2]Cumulative Stats'!I153</f>
        <v>28</v>
      </c>
      <c r="J11">
        <f>'[2]Cumulative Stats'!J153</f>
        <v>28</v>
      </c>
      <c r="K11" s="6">
        <f>'[2]Cumulative Stats'!K153</f>
        <v>100</v>
      </c>
      <c r="L11">
        <f>'[2]Cumulative Stats'!L153</f>
        <v>79</v>
      </c>
      <c r="M11">
        <f>IF(E11&gt;=Passing!$C$1,1,IF(E11=0,-1,0))</f>
        <v>1</v>
      </c>
      <c r="Q11" s="5"/>
      <c r="R11" s="4"/>
      <c r="S11" s="4"/>
      <c r="T11" s="4"/>
      <c r="U11" s="4"/>
      <c r="V11" s="8"/>
      <c r="W11" s="36"/>
      <c r="X11" s="8"/>
      <c r="Y11" s="8"/>
      <c r="Z11" s="8"/>
      <c r="AA11" s="36"/>
      <c r="AD11" s="16"/>
    </row>
    <row r="12" spans="1:30" ht="13.8" thickBot="1">
      <c r="A12" s="68" t="str">
        <f>'[8]Cumulative Stats'!$A$153</f>
        <v>Dempsey</v>
      </c>
      <c r="B12" s="69" t="s">
        <v>128</v>
      </c>
      <c r="C12" s="68">
        <f>'[8]Cumulative Stats'!C153</f>
        <v>27</v>
      </c>
      <c r="D12" s="68">
        <f>'[8]Cumulative Stats'!D153</f>
        <v>23</v>
      </c>
      <c r="E12" s="68">
        <f>'[8]Cumulative Stats'!E153</f>
        <v>32</v>
      </c>
      <c r="F12" s="68">
        <f>'[8]Cumulative Stats'!F153</f>
        <v>14</v>
      </c>
      <c r="G12" s="70">
        <f>'[8]Cumulative Stats'!G153</f>
        <v>43.75</v>
      </c>
      <c r="H12" s="68">
        <f>'[8]Cumulative Stats'!H153</f>
        <v>63</v>
      </c>
      <c r="I12" s="68">
        <f>'[8]Cumulative Stats'!I153</f>
        <v>20</v>
      </c>
      <c r="J12" s="68">
        <f>'[8]Cumulative Stats'!J153</f>
        <v>17</v>
      </c>
      <c r="K12" s="70">
        <f>'[8]Cumulative Stats'!K153</f>
        <v>85</v>
      </c>
      <c r="L12" s="68">
        <f>'[8]Cumulative Stats'!L153</f>
        <v>59</v>
      </c>
      <c r="M12">
        <f>IF(E12&gt;=Passing!$C$1,1,IF(E12=0,-1,0))</f>
        <v>1</v>
      </c>
      <c r="Q12" s="5"/>
      <c r="R12" s="4"/>
      <c r="S12" s="4"/>
      <c r="T12" s="4"/>
      <c r="U12" s="4"/>
      <c r="V12" s="8"/>
      <c r="W12" s="36"/>
      <c r="X12" s="8"/>
      <c r="Y12" s="8"/>
      <c r="Z12" s="8"/>
      <c r="AA12" s="36"/>
    </row>
    <row r="13" spans="1:30">
      <c r="A13" t="str">
        <f>'[10]Cumulative Stats'!$A$153</f>
        <v>Moseley</v>
      </c>
      <c r="B13" s="8" t="s">
        <v>130</v>
      </c>
      <c r="C13">
        <f>'[10]Cumulative Stats'!C153</f>
        <v>41</v>
      </c>
      <c r="D13">
        <f>'[10]Cumulative Stats'!D153</f>
        <v>8</v>
      </c>
      <c r="E13">
        <f>'[10]Cumulative Stats'!E153</f>
        <v>27</v>
      </c>
      <c r="F13">
        <f>'[10]Cumulative Stats'!F153</f>
        <v>13</v>
      </c>
      <c r="G13" s="6">
        <f>'[10]Cumulative Stats'!G153</f>
        <v>48.148148148148145</v>
      </c>
      <c r="H13">
        <f>'[10]Cumulative Stats'!H153</f>
        <v>40</v>
      </c>
      <c r="I13">
        <f>'[10]Cumulative Stats'!I153</f>
        <v>22</v>
      </c>
      <c r="J13">
        <f>'[10]Cumulative Stats'!J153</f>
        <v>19</v>
      </c>
      <c r="K13" s="6">
        <f>'[10]Cumulative Stats'!K153</f>
        <v>86.36363636363636</v>
      </c>
      <c r="L13">
        <f>'[10]Cumulative Stats'!L153</f>
        <v>58</v>
      </c>
      <c r="M13">
        <f>IF(E13&gt;=Passing!$C$1,1,IF(E13=0,-1,0))</f>
        <v>1</v>
      </c>
      <c r="N13" s="1" t="s">
        <v>103</v>
      </c>
      <c r="Q13" s="5"/>
      <c r="R13" s="4"/>
      <c r="S13" s="4"/>
      <c r="T13" s="4"/>
      <c r="U13" s="4"/>
      <c r="V13" s="8"/>
      <c r="W13" s="36"/>
      <c r="X13" s="8"/>
      <c r="Y13" s="8"/>
      <c r="Z13" s="8"/>
      <c r="AA13" s="36"/>
    </row>
    <row r="14" spans="1:30">
      <c r="A14" t="str">
        <f>'[1]Cumulative Stats'!$A$153</f>
        <v>Vinyard</v>
      </c>
      <c r="B14" s="8" t="s">
        <v>121</v>
      </c>
      <c r="C14">
        <f>'[1]Cumulative Stats'!C153</f>
        <v>39</v>
      </c>
      <c r="D14">
        <f>'[1]Cumulative Stats'!D153</f>
        <v>16</v>
      </c>
      <c r="E14">
        <f>'[1]Cumulative Stats'!E153</f>
        <v>34</v>
      </c>
      <c r="F14">
        <f>'[1]Cumulative Stats'!F153</f>
        <v>12</v>
      </c>
      <c r="G14" s="6">
        <f>'[1]Cumulative Stats'!G153</f>
        <v>35.294117647058826</v>
      </c>
      <c r="H14">
        <f>'[1]Cumulative Stats'!H153</f>
        <v>46</v>
      </c>
      <c r="I14">
        <f>'[1]Cumulative Stats'!I153</f>
        <v>29</v>
      </c>
      <c r="J14">
        <f>'[1]Cumulative Stats'!J153</f>
        <v>28</v>
      </c>
      <c r="K14" s="6">
        <f>'[1]Cumulative Stats'!K153</f>
        <v>96.551724137931032</v>
      </c>
      <c r="L14">
        <f>'[1]Cumulative Stats'!L153</f>
        <v>64</v>
      </c>
      <c r="M14">
        <f>IF(E14&gt;=Passing!$C$1,1,IF(E14=0,-1,0))</f>
        <v>1</v>
      </c>
      <c r="Q14" s="5"/>
      <c r="R14" s="4"/>
      <c r="S14" s="4"/>
      <c r="T14" s="4"/>
      <c r="U14" s="4"/>
      <c r="V14" s="8"/>
      <c r="W14" s="36"/>
      <c r="X14" s="8"/>
      <c r="Y14" s="8"/>
      <c r="Z14" s="8"/>
      <c r="AA14" s="36"/>
    </row>
    <row r="15" spans="1:30">
      <c r="B15" s="8"/>
      <c r="G15" s="6"/>
      <c r="K15" s="6"/>
      <c r="M15">
        <f>IF(E15&gt;=Passing!$C$1,1,IF(E15=0,-1,0))</f>
        <v>-1</v>
      </c>
      <c r="Q15" s="5"/>
      <c r="R15" s="4"/>
      <c r="S15" s="4"/>
      <c r="T15" s="4"/>
      <c r="U15" s="4"/>
      <c r="V15" s="8"/>
      <c r="W15" s="36"/>
      <c r="X15" s="8"/>
      <c r="Y15" s="8"/>
      <c r="Z15" s="8"/>
      <c r="AA15" s="36"/>
    </row>
    <row r="16" spans="1:30">
      <c r="B16" s="8"/>
      <c r="G16" s="6"/>
      <c r="K16" s="6"/>
      <c r="M16">
        <f>IF(E16&gt;=Passing!$C$1,1,IF(E16=0,-1,0))</f>
        <v>-1</v>
      </c>
      <c r="Q16" s="5"/>
      <c r="R16" s="4"/>
      <c r="S16" s="4"/>
      <c r="T16" s="4"/>
      <c r="U16" s="4"/>
      <c r="V16" s="8"/>
      <c r="W16" s="36"/>
      <c r="X16" s="8"/>
      <c r="Y16" s="8"/>
      <c r="Z16" s="8"/>
      <c r="AA16" s="36"/>
    </row>
    <row r="17" spans="2:27">
      <c r="B17" s="8"/>
      <c r="K17" s="6"/>
      <c r="M17">
        <f>IF(E17&gt;=Passing!$C$1,1,IF(E17=0,-1,0))</f>
        <v>-1</v>
      </c>
      <c r="Q17" s="5"/>
      <c r="R17" s="4"/>
      <c r="S17" s="4"/>
      <c r="T17" s="4"/>
      <c r="U17" s="4"/>
      <c r="V17" s="8"/>
      <c r="W17" s="36"/>
      <c r="X17" s="8"/>
      <c r="Y17" s="8"/>
      <c r="Z17" s="8"/>
      <c r="AA17" s="36"/>
    </row>
    <row r="18" spans="2:27">
      <c r="B18" s="8"/>
      <c r="K18" s="6"/>
      <c r="M18">
        <f>IF(E18&gt;=Passing!$C$1,1,IF(E18=0,-1,0))</f>
        <v>-1</v>
      </c>
      <c r="Q18" s="5"/>
      <c r="R18" s="4"/>
      <c r="S18" s="4"/>
      <c r="T18" s="4"/>
      <c r="U18" s="4"/>
      <c r="V18" s="8"/>
      <c r="W18" s="36"/>
      <c r="X18" s="8"/>
      <c r="Y18" s="8"/>
      <c r="Z18" s="8"/>
      <c r="AA18" s="36"/>
    </row>
    <row r="19" spans="2:27">
      <c r="B19" s="8"/>
      <c r="K19" s="6"/>
      <c r="M19">
        <f>IF(E19&gt;=Passing!$C$1,1,IF(E19=0,-1,0))</f>
        <v>-1</v>
      </c>
      <c r="Q19" s="5"/>
      <c r="R19" s="4"/>
      <c r="S19" s="4"/>
      <c r="T19" s="4"/>
      <c r="U19" s="4"/>
      <c r="V19" s="8"/>
      <c r="W19" s="36"/>
      <c r="X19" s="8"/>
      <c r="Y19" s="8"/>
      <c r="Z19" s="8"/>
      <c r="AA19" s="36"/>
    </row>
    <row r="20" spans="2:27">
      <c r="B20" s="8"/>
      <c r="K20" s="6"/>
      <c r="M20">
        <f>IF(E20&gt;=Passing!$C$1,1,IF(E20=0,-1,0))</f>
        <v>-1</v>
      </c>
      <c r="Q20" s="5"/>
      <c r="R20" s="4"/>
      <c r="S20" s="4"/>
      <c r="T20" s="4"/>
      <c r="U20" s="4"/>
      <c r="V20" s="8"/>
      <c r="W20" s="36"/>
      <c r="X20" s="8"/>
      <c r="Y20" s="8"/>
      <c r="Z20" s="8"/>
      <c r="AA20" s="36"/>
    </row>
    <row r="21" spans="2:27">
      <c r="B21" s="8"/>
      <c r="K21" s="6"/>
      <c r="M21">
        <f>IF(E21&gt;=Passing!$C$1,1,IF(E21=0,-1,0))</f>
        <v>-1</v>
      </c>
      <c r="Q21" s="5"/>
      <c r="R21" s="4"/>
      <c r="S21" s="4"/>
      <c r="T21" s="4"/>
      <c r="U21" s="4"/>
      <c r="V21" s="8"/>
      <c r="W21" s="36"/>
      <c r="X21" s="8"/>
      <c r="Y21" s="8"/>
      <c r="Z21" s="8"/>
      <c r="AA21" s="36"/>
    </row>
    <row r="22" spans="2:27">
      <c r="B22" s="8"/>
      <c r="K22" s="6"/>
      <c r="M22">
        <f>IF(E22&gt;=Passing!$C$1,1,IF(E22=0,-1,0))</f>
        <v>-1</v>
      </c>
      <c r="Q22" s="5"/>
      <c r="R22" s="4"/>
      <c r="S22" s="4"/>
      <c r="T22" s="4"/>
      <c r="U22" s="4"/>
      <c r="V22" s="8"/>
      <c r="W22" s="36"/>
      <c r="X22" s="8"/>
      <c r="Y22" s="8"/>
      <c r="Z22" s="8"/>
      <c r="AA22" s="36"/>
    </row>
    <row r="23" spans="2:27">
      <c r="B23" s="8"/>
      <c r="K23" s="6"/>
      <c r="M23">
        <f>IF(E23&gt;=Passing!$C$1,1,IF(E23=0,-1,0))</f>
        <v>-1</v>
      </c>
      <c r="Q23" s="5"/>
      <c r="R23" s="4"/>
      <c r="S23" s="4"/>
      <c r="T23" s="4"/>
      <c r="U23" s="4"/>
      <c r="V23" s="8"/>
      <c r="W23" s="36"/>
      <c r="X23" s="8"/>
      <c r="Y23" s="8"/>
      <c r="Z23" s="8"/>
      <c r="AA23" s="36"/>
    </row>
    <row r="24" spans="2:27">
      <c r="B24" s="8"/>
      <c r="K24" s="6"/>
      <c r="M24">
        <f>IF(E24&gt;=Passing!$C$1,1,IF(E24=0,-1,0))</f>
        <v>-1</v>
      </c>
      <c r="Q24" s="5"/>
      <c r="R24" s="4"/>
      <c r="S24" s="4"/>
      <c r="T24" s="4"/>
      <c r="U24" s="4"/>
    </row>
    <row r="25" spans="2:27">
      <c r="B25" s="8"/>
      <c r="K25" s="6"/>
      <c r="M25">
        <f>IF(E25&gt;=Passing!$C$1,1,IF(E25=0,-1,0))</f>
        <v>-1</v>
      </c>
    </row>
    <row r="26" spans="2:27">
      <c r="B26" s="8"/>
      <c r="K26" s="6"/>
      <c r="M26">
        <f>IF(E26&gt;=Passing!$C$1,1,IF(E26=0,-1,0))</f>
        <v>-1</v>
      </c>
    </row>
    <row r="27" spans="2:27">
      <c r="B27" s="8"/>
      <c r="K27" s="6"/>
      <c r="M27">
        <f>IF(E27&gt;=Passing!$C$1,1,IF(E27=0,-1,0))</f>
        <v>-1</v>
      </c>
    </row>
  </sheetData>
  <sortState xmlns:xlrd2="http://schemas.microsoft.com/office/spreadsheetml/2017/richdata2" ref="A2:L12">
    <sortCondition descending="1" ref="G2:G12"/>
  </sortState>
  <phoneticPr fontId="1" type="noConversion"/>
  <pageMargins left="0.75" right="0.75" top="1" bottom="1" header="0.5" footer="0.5"/>
  <pageSetup orientation="portrait" horizontalDpi="4294967292" verticalDpi="429496729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3" name="Button 1">
              <controlPr defaultSize="0" print="0" autoFill="0" autoPict="0" macro="[0]!FieldGoals">
                <anchor moveWithCells="1" sizeWithCells="1">
                  <from>
                    <xdr:col>14</xdr:col>
                    <xdr:colOff>579120</xdr:colOff>
                    <xdr:row>5</xdr:row>
                    <xdr:rowOff>76200</xdr:rowOff>
                  </from>
                  <to>
                    <xdr:col>16</xdr:col>
                    <xdr:colOff>152400</xdr:colOff>
                    <xdr:row>10</xdr:row>
                    <xdr:rowOff>106680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K207"/>
  <sheetViews>
    <sheetView topLeftCell="A102" zoomScale="125" zoomScaleNormal="125" workbookViewId="0">
      <selection activeCell="J113" sqref="J113:L123"/>
    </sheetView>
  </sheetViews>
  <sheetFormatPr defaultColWidth="8.88671875" defaultRowHeight="13.2"/>
  <cols>
    <col min="1" max="1" width="18.109375" customWidth="1"/>
    <col min="2" max="9" width="6.33203125" customWidth="1"/>
    <col min="10" max="10" width="16.6640625" customWidth="1"/>
    <col min="11" max="14" width="6.33203125" customWidth="1"/>
    <col min="19" max="19" width="9.109375" style="6" customWidth="1"/>
    <col min="29" max="29" width="15" bestFit="1" customWidth="1"/>
    <col min="34" max="34" width="14.33203125" bestFit="1" customWidth="1"/>
    <col min="37" max="37" width="6.33203125" customWidth="1"/>
  </cols>
  <sheetData>
    <row r="1" spans="1:37" ht="14.4">
      <c r="A1" s="1" t="s">
        <v>62</v>
      </c>
      <c r="B1" s="4" t="s">
        <v>88</v>
      </c>
      <c r="C1" s="4" t="s">
        <v>63</v>
      </c>
      <c r="D1" s="4" t="s">
        <v>72</v>
      </c>
      <c r="E1" s="4" t="s">
        <v>47</v>
      </c>
      <c r="F1" s="4" t="s">
        <v>53</v>
      </c>
      <c r="G1" s="4" t="s">
        <v>52</v>
      </c>
      <c r="H1" s="4"/>
      <c r="I1" s="4"/>
      <c r="J1" s="4" t="s">
        <v>77</v>
      </c>
      <c r="K1" s="4" t="s">
        <v>88</v>
      </c>
      <c r="L1" s="4" t="s">
        <v>63</v>
      </c>
      <c r="M1" s="4"/>
      <c r="N1" s="4"/>
      <c r="O1" s="1"/>
      <c r="P1" s="4"/>
      <c r="Q1" s="4"/>
      <c r="R1" s="4"/>
      <c r="S1" s="9"/>
      <c r="T1" s="4"/>
      <c r="U1" s="4"/>
      <c r="V1" s="4"/>
      <c r="W1" s="4"/>
      <c r="X1" s="4"/>
      <c r="Y1" s="4"/>
      <c r="Z1" s="4"/>
      <c r="AB1" s="23"/>
      <c r="AK1" s="4"/>
    </row>
    <row r="2" spans="1:37" ht="14.4">
      <c r="A2" t="str">
        <f>'[1]Cumulative Stats'!A159</f>
        <v>Reaves</v>
      </c>
      <c r="B2" s="8" t="s">
        <v>121</v>
      </c>
      <c r="C2">
        <f>'[1]Cumulative Stats'!C159</f>
        <v>13</v>
      </c>
      <c r="D2">
        <f>'[1]Cumulative Stats'!D159</f>
        <v>9</v>
      </c>
      <c r="E2">
        <f>'[1]Cumulative Stats'!E159</f>
        <v>0.69230769230769229</v>
      </c>
      <c r="F2">
        <f>'[1]Cumulative Stats'!F159</f>
        <v>13</v>
      </c>
      <c r="G2">
        <f>'[1]Cumulative Stats'!G159</f>
        <v>0</v>
      </c>
      <c r="J2" t="str">
        <f>'[2]Cumulative Stats'!A174</f>
        <v>Holman</v>
      </c>
      <c r="K2" s="8" t="s">
        <v>122</v>
      </c>
      <c r="L2">
        <f>'[2]Cumulative Stats'!C174</f>
        <v>17.5</v>
      </c>
      <c r="O2" s="1"/>
      <c r="P2" s="4"/>
      <c r="Q2" s="4"/>
      <c r="R2" s="4"/>
      <c r="S2" s="9"/>
      <c r="T2" s="4"/>
      <c r="U2" s="4"/>
      <c r="V2" s="4"/>
      <c r="W2" s="4"/>
      <c r="X2" s="4"/>
      <c r="Y2" s="4"/>
      <c r="Z2" s="4"/>
      <c r="AB2" s="23"/>
    </row>
    <row r="3" spans="1:37" ht="14.4">
      <c r="A3" t="str">
        <f>'[7]Cumulative Stats'!A159</f>
        <v>Sharockman</v>
      </c>
      <c r="B3" s="8" t="s">
        <v>127</v>
      </c>
      <c r="C3">
        <f>'[7]Cumulative Stats'!C159</f>
        <v>10</v>
      </c>
      <c r="D3">
        <f>'[7]Cumulative Stats'!D159</f>
        <v>281</v>
      </c>
      <c r="E3">
        <f>'[7]Cumulative Stats'!E159</f>
        <v>28.1</v>
      </c>
      <c r="F3">
        <f>'[7]Cumulative Stats'!F159</f>
        <v>90</v>
      </c>
      <c r="G3">
        <f>'[7]Cumulative Stats'!G159</f>
        <v>3</v>
      </c>
      <c r="J3" t="str">
        <f>'[6]Cumulative Stats'!A174</f>
        <v>Jones</v>
      </c>
      <c r="K3" s="8" t="s">
        <v>126</v>
      </c>
      <c r="L3">
        <f>'[6]Cumulative Stats'!C174</f>
        <v>16.5</v>
      </c>
      <c r="O3" s="1"/>
      <c r="P3" s="4"/>
      <c r="Q3" s="4"/>
      <c r="R3" s="4"/>
      <c r="S3" s="9"/>
      <c r="T3" s="4"/>
      <c r="U3" s="4"/>
      <c r="V3" s="4"/>
      <c r="W3" s="4"/>
      <c r="X3" s="4"/>
      <c r="Y3" s="4"/>
      <c r="Z3" s="4"/>
      <c r="AB3" s="23"/>
    </row>
    <row r="4" spans="1:37" ht="14.4">
      <c r="A4" t="str">
        <f>'[5]Cumulative Stats'!A159</f>
        <v>Wood</v>
      </c>
      <c r="B4" s="8" t="s">
        <v>125</v>
      </c>
      <c r="C4">
        <f>'[5]Cumulative Stats'!C159</f>
        <v>10</v>
      </c>
      <c r="D4">
        <f>'[5]Cumulative Stats'!D159</f>
        <v>145</v>
      </c>
      <c r="E4" s="6">
        <f>'[5]Cumulative Stats'!E159</f>
        <v>14.5</v>
      </c>
      <c r="F4">
        <f>'[5]Cumulative Stats'!F159</f>
        <v>27</v>
      </c>
      <c r="G4">
        <f>'[5]Cumulative Stats'!G159</f>
        <v>1</v>
      </c>
      <c r="J4" t="str">
        <f>'[5]Cumulative Stats'!A174</f>
        <v>Aldridge</v>
      </c>
      <c r="K4" s="8" t="s">
        <v>125</v>
      </c>
      <c r="L4">
        <f>'[5]Cumulative Stats'!C174</f>
        <v>14</v>
      </c>
      <c r="O4" s="1"/>
      <c r="P4" s="4"/>
      <c r="Q4" s="4"/>
      <c r="R4" s="4"/>
      <c r="S4" s="9"/>
      <c r="T4" s="4"/>
      <c r="U4" s="4"/>
      <c r="V4" s="4"/>
      <c r="W4" s="4"/>
      <c r="X4" s="4"/>
      <c r="Y4" s="4"/>
      <c r="Z4" s="4"/>
      <c r="AB4" s="23"/>
    </row>
    <row r="5" spans="1:37" ht="14.4">
      <c r="A5" t="str">
        <f>'[6]Cumulative Stats'!A159</f>
        <v>Williams, C</v>
      </c>
      <c r="B5" s="8" t="s">
        <v>126</v>
      </c>
      <c r="C5">
        <f>'[6]Cumulative Stats'!C159</f>
        <v>9</v>
      </c>
      <c r="D5">
        <f>'[6]Cumulative Stats'!D159</f>
        <v>269</v>
      </c>
      <c r="E5">
        <f>'[6]Cumulative Stats'!E159</f>
        <v>29.888888888888889</v>
      </c>
      <c r="F5">
        <f>'[6]Cumulative Stats'!F159</f>
        <v>69</v>
      </c>
      <c r="G5">
        <f>'[6]Cumulative Stats'!G159</f>
        <v>3</v>
      </c>
      <c r="J5" t="str">
        <f>'[10]Cumulative Stats'!A174</f>
        <v>Tom</v>
      </c>
      <c r="K5" s="8" t="s">
        <v>130</v>
      </c>
      <c r="L5">
        <f>'[10]Cumulative Stats'!C174</f>
        <v>13.5</v>
      </c>
      <c r="O5" s="1"/>
      <c r="P5" s="4"/>
      <c r="Q5" s="4"/>
      <c r="R5" s="4"/>
      <c r="S5" s="9"/>
      <c r="T5" s="4"/>
      <c r="U5" s="4"/>
      <c r="V5" s="4"/>
      <c r="W5" s="4"/>
      <c r="X5" s="4"/>
      <c r="Y5" s="4"/>
      <c r="Z5" s="4"/>
      <c r="AB5" s="23"/>
    </row>
    <row r="6" spans="1:37" ht="14.4">
      <c r="A6" t="str">
        <f>'[9]Cumulative Stats'!A159</f>
        <v>Williams</v>
      </c>
      <c r="B6" s="8" t="s">
        <v>129</v>
      </c>
      <c r="C6">
        <f>'[9]Cumulative Stats'!C159</f>
        <v>9</v>
      </c>
      <c r="D6">
        <f>'[9]Cumulative Stats'!D159</f>
        <v>241</v>
      </c>
      <c r="E6">
        <f>'[9]Cumulative Stats'!E159</f>
        <v>26.777777777777779</v>
      </c>
      <c r="F6">
        <f>'[9]Cumulative Stats'!F159</f>
        <v>56</v>
      </c>
      <c r="G6">
        <f>'[9]Cumulative Stats'!G159</f>
        <v>0</v>
      </c>
      <c r="J6" t="str">
        <f>'[7]Cumulative Stats'!A174</f>
        <v>Eller</v>
      </c>
      <c r="K6" s="8" t="s">
        <v>127</v>
      </c>
      <c r="L6">
        <f>'[7]Cumulative Stats'!C174</f>
        <v>13</v>
      </c>
      <c r="O6" s="1"/>
      <c r="P6" s="4"/>
      <c r="Q6" s="4"/>
      <c r="R6" s="4"/>
      <c r="S6" s="9"/>
      <c r="T6" s="4"/>
      <c r="U6" s="4"/>
      <c r="V6" s="4"/>
      <c r="W6" s="4"/>
      <c r="X6" s="4"/>
      <c r="Y6" s="4"/>
      <c r="Z6" s="4"/>
      <c r="AB6" s="23"/>
    </row>
    <row r="7" spans="1:37" ht="14.4">
      <c r="A7" t="str">
        <f>'[4]Cumulative Stats'!A159</f>
        <v>Barney</v>
      </c>
      <c r="B7" s="8" t="s">
        <v>124</v>
      </c>
      <c r="C7">
        <f>'[4]Cumulative Stats'!C159</f>
        <v>9</v>
      </c>
      <c r="D7">
        <f>'[4]Cumulative Stats'!D159</f>
        <v>230</v>
      </c>
      <c r="E7">
        <f>'[4]Cumulative Stats'!E159</f>
        <v>25.555555555555557</v>
      </c>
      <c r="F7">
        <f>'[4]Cumulative Stats'!F159</f>
        <v>68</v>
      </c>
      <c r="G7">
        <f>'[4]Cumulative Stats'!G159</f>
        <v>3</v>
      </c>
      <c r="J7" t="str">
        <f>'[2]Cumulative Stats'!A175</f>
        <v>O'Bradovich</v>
      </c>
      <c r="K7" s="8" t="s">
        <v>122</v>
      </c>
      <c r="L7">
        <f>'[2]Cumulative Stats'!C175</f>
        <v>12.5</v>
      </c>
      <c r="O7" s="1"/>
      <c r="P7" s="4"/>
      <c r="Q7" s="4"/>
      <c r="R7" s="4"/>
      <c r="S7" s="9"/>
      <c r="T7" s="4"/>
      <c r="U7" s="4"/>
      <c r="V7" s="4"/>
      <c r="W7" s="4"/>
      <c r="X7" s="4"/>
      <c r="Y7" s="4"/>
      <c r="Z7" s="4"/>
      <c r="AB7" s="23"/>
    </row>
    <row r="8" spans="1:37" ht="14.4">
      <c r="A8" t="str">
        <f>'[12]Cumulative Stats'!A159</f>
        <v>Farr</v>
      </c>
      <c r="B8" s="8" t="s">
        <v>131</v>
      </c>
      <c r="C8">
        <f>'[12]Cumulative Stats'!C159</f>
        <v>9</v>
      </c>
      <c r="D8">
        <f>'[12]Cumulative Stats'!D159</f>
        <v>192</v>
      </c>
      <c r="E8" s="6">
        <f>'[12]Cumulative Stats'!E159</f>
        <v>21.333333333333332</v>
      </c>
      <c r="F8">
        <f>'[12]Cumulative Stats'!F159</f>
        <v>63</v>
      </c>
      <c r="G8">
        <f>'[12]Cumulative Stats'!G159</f>
        <v>3</v>
      </c>
      <c r="J8" t="str">
        <f>'[7]Cumulative Stats'!A175</f>
        <v>Page</v>
      </c>
      <c r="K8" s="8" t="s">
        <v>127</v>
      </c>
      <c r="L8">
        <f>'[7]Cumulative Stats'!C175</f>
        <v>12</v>
      </c>
      <c r="O8" s="1"/>
      <c r="P8" s="4"/>
      <c r="Q8" s="4"/>
      <c r="R8" s="4"/>
      <c r="S8" s="9"/>
      <c r="T8" s="4"/>
      <c r="U8" s="4"/>
      <c r="V8" s="4"/>
      <c r="W8" s="4"/>
      <c r="X8" s="4"/>
      <c r="Y8" s="4"/>
      <c r="Z8" s="4"/>
      <c r="AB8" s="23"/>
    </row>
    <row r="9" spans="1:37" ht="14.4">
      <c r="A9" t="str">
        <f>'[7]Cumulative Stats'!A160</f>
        <v>Krause</v>
      </c>
      <c r="B9" s="8" t="s">
        <v>127</v>
      </c>
      <c r="C9">
        <f>'[7]Cumulative Stats'!C160</f>
        <v>9</v>
      </c>
      <c r="D9">
        <f>'[7]Cumulative Stats'!D160</f>
        <v>158</v>
      </c>
      <c r="E9">
        <f>'[7]Cumulative Stats'!E160</f>
        <v>17.555555555555557</v>
      </c>
      <c r="F9">
        <f>'[7]Cumulative Stats'!F160</f>
        <v>42</v>
      </c>
      <c r="G9">
        <f>'[7]Cumulative Stats'!G160</f>
        <v>0</v>
      </c>
      <c r="J9" t="str">
        <f>'[6]Cumulative Stats'!A175</f>
        <v>Olsen</v>
      </c>
      <c r="K9" s="8" t="s">
        <v>126</v>
      </c>
      <c r="L9">
        <f>'[6]Cumulative Stats'!C175</f>
        <v>11.5</v>
      </c>
      <c r="O9" s="1"/>
      <c r="P9" s="4"/>
      <c r="Q9" s="4"/>
      <c r="R9" s="4"/>
      <c r="S9" s="9"/>
      <c r="T9" s="4"/>
      <c r="U9" s="4"/>
      <c r="V9" s="4"/>
      <c r="W9" s="4"/>
      <c r="X9" s="4"/>
      <c r="Y9" s="4"/>
      <c r="Z9" s="4"/>
      <c r="AB9" s="23"/>
    </row>
    <row r="10" spans="1:37" ht="14.4">
      <c r="A10" t="str">
        <f>'[4]Cumulative Stats'!A160</f>
        <v>LeBeau</v>
      </c>
      <c r="B10" s="8" t="s">
        <v>124</v>
      </c>
      <c r="C10">
        <f>'[4]Cumulative Stats'!C160</f>
        <v>8</v>
      </c>
      <c r="D10">
        <f>'[4]Cumulative Stats'!D160</f>
        <v>52</v>
      </c>
      <c r="E10">
        <f>'[4]Cumulative Stats'!E160</f>
        <v>6.5</v>
      </c>
      <c r="F10">
        <f>'[4]Cumulative Stats'!F160</f>
        <v>32</v>
      </c>
      <c r="G10">
        <f>'[4]Cumulative Stats'!G160</f>
        <v>1</v>
      </c>
      <c r="J10" t="str">
        <f>'[1]Cumulative Stats'!A174</f>
        <v>Lens</v>
      </c>
      <c r="K10" s="8" t="s">
        <v>121</v>
      </c>
      <c r="L10">
        <f>'[1]Cumulative Stats'!C174</f>
        <v>11</v>
      </c>
      <c r="O10" s="1"/>
      <c r="P10" s="4"/>
      <c r="Q10" s="4"/>
      <c r="R10" s="4"/>
      <c r="S10" s="9"/>
      <c r="T10" s="4"/>
      <c r="U10" s="4"/>
      <c r="V10" s="4"/>
      <c r="W10" s="4"/>
      <c r="X10" s="4"/>
      <c r="Y10" s="4"/>
      <c r="Z10" s="4"/>
      <c r="AB10" s="23"/>
    </row>
    <row r="11" spans="1:37" ht="14.4">
      <c r="A11" t="str">
        <f>'[12]Cumulative Stats'!A160</f>
        <v>Wehrli</v>
      </c>
      <c r="B11" s="8" t="s">
        <v>131</v>
      </c>
      <c r="C11">
        <f>'[12]Cumulative Stats'!C160</f>
        <v>7</v>
      </c>
      <c r="D11">
        <f>'[12]Cumulative Stats'!D160</f>
        <v>102</v>
      </c>
      <c r="E11">
        <f>'[12]Cumulative Stats'!E160</f>
        <v>14.571428571428571</v>
      </c>
      <c r="F11">
        <f>'[12]Cumulative Stats'!F160</f>
        <v>44</v>
      </c>
      <c r="G11">
        <f>'[12]Cumulative Stats'!G160</f>
        <v>2</v>
      </c>
      <c r="J11" t="str">
        <f>'[3]Cumulative Stats'!A174</f>
        <v>Pugh</v>
      </c>
      <c r="K11" s="8" t="s">
        <v>123</v>
      </c>
      <c r="L11">
        <f>'[3]Cumulative Stats'!C174</f>
        <v>11</v>
      </c>
      <c r="O11" s="1"/>
      <c r="P11" s="4"/>
      <c r="Q11" s="4"/>
      <c r="R11" s="4"/>
      <c r="S11" s="9"/>
      <c r="T11" s="4"/>
      <c r="U11" s="4"/>
      <c r="V11" s="4"/>
      <c r="W11" s="4"/>
      <c r="X11" s="4"/>
      <c r="Y11" s="4"/>
      <c r="Z11" s="4"/>
      <c r="AB11" s="23"/>
    </row>
    <row r="12" spans="1:37" ht="14.4">
      <c r="A12" t="str">
        <f>'[7]Cumulative Stats'!A161</f>
        <v>Kassulke</v>
      </c>
      <c r="B12" s="8" t="s">
        <v>127</v>
      </c>
      <c r="C12">
        <f>'[7]Cumulative Stats'!C161</f>
        <v>7</v>
      </c>
      <c r="D12">
        <f>'[7]Cumulative Stats'!D161</f>
        <v>59</v>
      </c>
      <c r="E12">
        <f>'[7]Cumulative Stats'!E161</f>
        <v>8.4285714285714288</v>
      </c>
      <c r="F12">
        <f>'[7]Cumulative Stats'!F161</f>
        <v>15</v>
      </c>
      <c r="G12">
        <f>'[7]Cumulative Stats'!G161</f>
        <v>0</v>
      </c>
      <c r="J12" t="str">
        <f>'[9]Cumulative Stats'!A174</f>
        <v>Dryer</v>
      </c>
      <c r="K12" s="8" t="s">
        <v>129</v>
      </c>
      <c r="L12">
        <f>'[9]Cumulative Stats'!C174</f>
        <v>10.5</v>
      </c>
      <c r="O12" s="1"/>
      <c r="P12" s="4"/>
      <c r="Q12" s="4"/>
      <c r="R12" s="4"/>
      <c r="S12" s="9"/>
      <c r="T12" s="4"/>
      <c r="U12" s="4"/>
      <c r="V12" s="4"/>
      <c r="W12" s="4"/>
      <c r="X12" s="4"/>
      <c r="Y12" s="4"/>
      <c r="Z12" s="4"/>
      <c r="AB12" s="23"/>
    </row>
    <row r="13" spans="1:37" ht="14.4">
      <c r="A13" t="str">
        <f>'[12]Cumulative Stats'!A161</f>
        <v>Wilson</v>
      </c>
      <c r="B13" s="8" t="s">
        <v>131</v>
      </c>
      <c r="C13">
        <f>'[12]Cumulative Stats'!C161</f>
        <v>6</v>
      </c>
      <c r="D13">
        <f>'[12]Cumulative Stats'!D161</f>
        <v>93</v>
      </c>
      <c r="E13" s="6">
        <f>'[12]Cumulative Stats'!E161</f>
        <v>15.5</v>
      </c>
      <c r="F13">
        <f>'[12]Cumulative Stats'!F161</f>
        <v>30</v>
      </c>
      <c r="G13">
        <f>'[12]Cumulative Stats'!G161</f>
        <v>0</v>
      </c>
      <c r="J13" t="str">
        <f>'[13]Cumulative Stats'!A174</f>
        <v>Anderson</v>
      </c>
      <c r="K13" s="8" t="s">
        <v>133</v>
      </c>
      <c r="L13">
        <f>'[13]Cumulative Stats'!C174</f>
        <v>9.5</v>
      </c>
      <c r="O13" s="1"/>
      <c r="P13" s="4"/>
      <c r="Q13" s="4"/>
      <c r="R13" s="4"/>
      <c r="S13" s="9"/>
      <c r="T13" s="4"/>
      <c r="U13" s="4"/>
      <c r="V13" s="4"/>
      <c r="W13" s="4"/>
      <c r="X13" s="4"/>
      <c r="Y13" s="4"/>
      <c r="Z13" s="4"/>
      <c r="AB13" s="23"/>
    </row>
    <row r="14" spans="1:37" ht="14.4">
      <c r="A14" t="str">
        <f>'[8]Cumulative Stats'!A159</f>
        <v>Hollas</v>
      </c>
      <c r="B14" s="8" t="s">
        <v>128</v>
      </c>
      <c r="C14">
        <f>'[8]Cumulative Stats'!C159</f>
        <v>6</v>
      </c>
      <c r="D14">
        <f>'[8]Cumulative Stats'!D159</f>
        <v>75</v>
      </c>
      <c r="E14" s="6">
        <f>'[8]Cumulative Stats'!E159</f>
        <v>12.5</v>
      </c>
      <c r="F14">
        <f>'[8]Cumulative Stats'!F159</f>
        <v>28</v>
      </c>
      <c r="G14">
        <f>'[8]Cumulative Stats'!G159</f>
        <v>0</v>
      </c>
      <c r="J14" t="str">
        <f>'[11]Cumulative Stats'!A174</f>
        <v>Hardman</v>
      </c>
      <c r="K14" s="8" t="s">
        <v>132</v>
      </c>
      <c r="L14">
        <f>'[11]Cumulative Stats'!C174</f>
        <v>9.5</v>
      </c>
      <c r="O14" s="1"/>
      <c r="P14" s="4"/>
      <c r="Q14" s="4"/>
      <c r="R14" s="4"/>
      <c r="S14" s="9"/>
      <c r="T14" s="4"/>
      <c r="U14" s="4"/>
      <c r="V14" s="4"/>
      <c r="W14" s="4"/>
      <c r="X14" s="4"/>
      <c r="Y14" s="4"/>
      <c r="Z14" s="4"/>
      <c r="AB14" s="23"/>
    </row>
    <row r="15" spans="1:37" ht="14.4">
      <c r="A15" t="str">
        <f>'[6]Cumulative Stats'!A160</f>
        <v>Alexander</v>
      </c>
      <c r="B15" s="8" t="s">
        <v>126</v>
      </c>
      <c r="C15">
        <f>'[6]Cumulative Stats'!C160</f>
        <v>5</v>
      </c>
      <c r="D15">
        <f>'[6]Cumulative Stats'!D160</f>
        <v>106</v>
      </c>
      <c r="E15">
        <f>'[6]Cumulative Stats'!E160</f>
        <v>21.2</v>
      </c>
      <c r="F15">
        <f>'[6]Cumulative Stats'!F160</f>
        <v>48</v>
      </c>
      <c r="G15">
        <f>'[6]Cumulative Stats'!G160</f>
        <v>2</v>
      </c>
      <c r="J15" t="str">
        <f>'[6]Cumulative Stats'!A176</f>
        <v>Talbert</v>
      </c>
      <c r="K15" s="8" t="s">
        <v>126</v>
      </c>
      <c r="L15">
        <f>'[6]Cumulative Stats'!C176</f>
        <v>9</v>
      </c>
      <c r="O15" s="1"/>
      <c r="P15" s="4"/>
      <c r="Q15" s="4"/>
      <c r="R15" s="4"/>
      <c r="S15" s="9"/>
      <c r="T15" s="4"/>
      <c r="U15" s="4"/>
      <c r="V15" s="4"/>
      <c r="W15" s="4"/>
      <c r="X15" s="4"/>
      <c r="Y15" s="4"/>
      <c r="Z15" s="4"/>
      <c r="AB15" s="23"/>
    </row>
    <row r="16" spans="1:37" ht="14.4">
      <c r="A16" t="str">
        <f>'[4]Cumulative Stats'!A161</f>
        <v>Weger</v>
      </c>
      <c r="B16" s="8" t="s">
        <v>124</v>
      </c>
      <c r="C16">
        <f>'[4]Cumulative Stats'!C161</f>
        <v>5</v>
      </c>
      <c r="D16">
        <f>'[4]Cumulative Stats'!D161</f>
        <v>101</v>
      </c>
      <c r="E16" s="6">
        <f>'[4]Cumulative Stats'!E161</f>
        <v>20.2</v>
      </c>
      <c r="F16">
        <f>'[4]Cumulative Stats'!F161</f>
        <v>97</v>
      </c>
      <c r="G16">
        <f>'[4]Cumulative Stats'!G161</f>
        <v>1</v>
      </c>
      <c r="J16" t="str">
        <f>'[13]Cumulative Stats'!A176</f>
        <v>Brundige</v>
      </c>
      <c r="K16" s="8" t="s">
        <v>133</v>
      </c>
      <c r="L16">
        <f>'[13]Cumulative Stats'!C176</f>
        <v>8.5</v>
      </c>
      <c r="O16" s="1"/>
      <c r="P16" s="4"/>
      <c r="Q16" s="4"/>
      <c r="R16" s="4"/>
      <c r="S16" s="9"/>
      <c r="T16" s="4"/>
      <c r="U16" s="4"/>
      <c r="V16" s="4"/>
      <c r="W16" s="4"/>
      <c r="X16" s="4"/>
      <c r="Y16" s="4"/>
      <c r="Z16" s="4"/>
      <c r="AB16" s="23"/>
    </row>
    <row r="17" spans="1:28" ht="14.4">
      <c r="A17" t="str">
        <f>'[9]Cumulative Stats'!A160</f>
        <v>Lockhart</v>
      </c>
      <c r="B17" s="8" t="s">
        <v>129</v>
      </c>
      <c r="C17">
        <f>'[9]Cumulative Stats'!C160</f>
        <v>5</v>
      </c>
      <c r="D17">
        <f>'[9]Cumulative Stats'!D160</f>
        <v>80</v>
      </c>
      <c r="E17">
        <f>'[9]Cumulative Stats'!E160</f>
        <v>16</v>
      </c>
      <c r="F17">
        <f>'[9]Cumulative Stats'!F160</f>
        <v>29</v>
      </c>
      <c r="G17">
        <f>'[9]Cumulative Stats'!G160</f>
        <v>1</v>
      </c>
      <c r="J17" t="str">
        <f>'[13]Cumulative Stats'!A175</f>
        <v>Hoffman</v>
      </c>
      <c r="K17" s="8" t="s">
        <v>133</v>
      </c>
      <c r="L17">
        <f>'[13]Cumulative Stats'!C175</f>
        <v>8.5</v>
      </c>
      <c r="O17" s="1"/>
      <c r="P17" s="4"/>
      <c r="Q17" s="4"/>
      <c r="R17" s="4"/>
      <c r="S17" s="9"/>
      <c r="T17" s="4"/>
      <c r="U17" s="4"/>
      <c r="V17" s="4"/>
      <c r="W17" s="4"/>
      <c r="X17" s="4"/>
      <c r="Y17" s="4"/>
      <c r="Z17" s="4"/>
      <c r="AB17" s="23"/>
    </row>
    <row r="18" spans="1:28" ht="14.4">
      <c r="A18" t="str">
        <f>'[13]Cumulative Stats'!A159</f>
        <v>Owens</v>
      </c>
      <c r="B18" s="8" t="s">
        <v>133</v>
      </c>
      <c r="C18">
        <f>'[13]Cumulative Stats'!C159</f>
        <v>5</v>
      </c>
      <c r="D18">
        <f>'[13]Cumulative Stats'!D159</f>
        <v>78</v>
      </c>
      <c r="E18" s="6">
        <f>'[13]Cumulative Stats'!E159</f>
        <v>15.6</v>
      </c>
      <c r="F18">
        <f>'[13]Cumulative Stats'!F159</f>
        <v>26</v>
      </c>
      <c r="G18">
        <f>'[13]Cumulative Stats'!G159</f>
        <v>0</v>
      </c>
      <c r="J18" t="str">
        <f>'[5]Cumulative Stats'!A175</f>
        <v>Williams, C</v>
      </c>
      <c r="K18" s="8" t="s">
        <v>125</v>
      </c>
      <c r="L18">
        <f>'[5]Cumulative Stats'!C175</f>
        <v>8.5</v>
      </c>
      <c r="O18" s="1"/>
      <c r="P18" s="4"/>
      <c r="Q18" s="4"/>
      <c r="R18" s="4"/>
      <c r="S18" s="9"/>
      <c r="T18" s="4"/>
      <c r="U18" s="4"/>
      <c r="V18" s="4"/>
      <c r="W18" s="4"/>
      <c r="X18" s="4"/>
      <c r="Y18" s="4"/>
      <c r="Z18" s="4"/>
      <c r="AB18" s="23"/>
    </row>
    <row r="19" spans="1:28" ht="14.4">
      <c r="A19" t="str">
        <f>'[7]Cumulative Stats'!A162</f>
        <v>Bryant</v>
      </c>
      <c r="B19" s="8" t="s">
        <v>127</v>
      </c>
      <c r="C19">
        <f>'[7]Cumulative Stats'!C162</f>
        <v>5</v>
      </c>
      <c r="D19">
        <f>'[7]Cumulative Stats'!D162</f>
        <v>71</v>
      </c>
      <c r="E19">
        <f>'[7]Cumulative Stats'!E162</f>
        <v>14.2</v>
      </c>
      <c r="F19">
        <f>'[7]Cumulative Stats'!F162</f>
        <v>40</v>
      </c>
      <c r="G19">
        <f>'[7]Cumulative Stats'!G162</f>
        <v>0</v>
      </c>
      <c r="J19" t="str">
        <f>'[3]Cumulative Stats'!A175</f>
        <v>Jordan</v>
      </c>
      <c r="K19" s="8" t="s">
        <v>123</v>
      </c>
      <c r="L19">
        <f>'[3]Cumulative Stats'!C175</f>
        <v>8</v>
      </c>
      <c r="O19" s="1"/>
      <c r="P19" s="4"/>
      <c r="Q19" s="4"/>
      <c r="R19" s="4"/>
      <c r="S19" s="9"/>
      <c r="T19" s="4"/>
      <c r="U19" s="4"/>
      <c r="V19" s="4"/>
      <c r="W19" s="4"/>
      <c r="X19" s="4"/>
      <c r="Y19" s="4"/>
      <c r="Z19" s="4"/>
      <c r="AB19" s="23"/>
    </row>
    <row r="20" spans="1:28" ht="14.4">
      <c r="A20" t="str">
        <f>'[10]Cumulative Stats'!A160</f>
        <v>Nelson</v>
      </c>
      <c r="B20" s="8" t="s">
        <v>130</v>
      </c>
      <c r="C20">
        <f>'[10]Cumulative Stats'!C160</f>
        <v>5</v>
      </c>
      <c r="D20">
        <f>'[10]Cumulative Stats'!D160</f>
        <v>58</v>
      </c>
      <c r="E20" s="6">
        <f>'[10]Cumulative Stats'!E160</f>
        <v>11.6</v>
      </c>
      <c r="F20">
        <f>'[10]Cumulative Stats'!F160</f>
        <v>40</v>
      </c>
      <c r="G20">
        <f>'[10]Cumulative Stats'!G160</f>
        <v>0</v>
      </c>
      <c r="J20" t="str">
        <f>'[7]Cumulative Stats'!A176</f>
        <v>Marshall</v>
      </c>
      <c r="K20" s="8" t="s">
        <v>127</v>
      </c>
      <c r="L20">
        <f>'[7]Cumulative Stats'!C176</f>
        <v>8</v>
      </c>
      <c r="O20" s="1"/>
      <c r="P20" s="4"/>
      <c r="Q20" s="4"/>
      <c r="R20" s="4"/>
      <c r="S20" s="9"/>
      <c r="T20" s="4"/>
      <c r="U20" s="4"/>
      <c r="V20" s="4"/>
      <c r="W20" s="4"/>
      <c r="X20" s="4"/>
      <c r="Y20" s="4"/>
      <c r="Z20" s="4"/>
      <c r="AB20" s="23"/>
    </row>
    <row r="21" spans="1:28" ht="14.4">
      <c r="A21" t="str">
        <f>'[3]Cumulative Stats'!A159</f>
        <v>Waters</v>
      </c>
      <c r="B21" s="8" t="s">
        <v>123</v>
      </c>
      <c r="C21">
        <f>'[3]Cumulative Stats'!C159</f>
        <v>5</v>
      </c>
      <c r="D21">
        <f>'[3]Cumulative Stats'!D159</f>
        <v>50</v>
      </c>
      <c r="E21">
        <f>'[3]Cumulative Stats'!E159</f>
        <v>10</v>
      </c>
      <c r="F21">
        <f>'[3]Cumulative Stats'!F159</f>
        <v>21</v>
      </c>
      <c r="G21">
        <f>'[3]Cumulative Stats'!G159</f>
        <v>0</v>
      </c>
      <c r="J21" t="str">
        <f>'[9]Cumulative Stats'!A175</f>
        <v>Shay</v>
      </c>
      <c r="K21" s="8" t="s">
        <v>129</v>
      </c>
      <c r="L21">
        <f>'[9]Cumulative Stats'!C175</f>
        <v>8</v>
      </c>
      <c r="O21" s="1"/>
      <c r="P21" s="4"/>
      <c r="Q21" s="4"/>
      <c r="R21" s="4"/>
      <c r="S21" s="9"/>
      <c r="T21" s="4"/>
      <c r="U21" s="4"/>
      <c r="V21" s="4"/>
      <c r="W21" s="4"/>
      <c r="X21" s="4"/>
      <c r="Y21" s="4"/>
      <c r="Z21" s="4"/>
      <c r="AB21" s="23"/>
    </row>
    <row r="22" spans="1:28" ht="14.4">
      <c r="A22" t="str">
        <f>'[2]Cumulative Stats'!A159</f>
        <v>Butkus</v>
      </c>
      <c r="B22" s="8" t="s">
        <v>122</v>
      </c>
      <c r="C22">
        <f>'[2]Cumulative Stats'!C159</f>
        <v>5</v>
      </c>
      <c r="D22">
        <f>'[2]Cumulative Stats'!D159</f>
        <v>48</v>
      </c>
      <c r="E22">
        <f>'[2]Cumulative Stats'!E159</f>
        <v>9.6</v>
      </c>
      <c r="F22">
        <f>'[2]Cumulative Stats'!F159</f>
        <v>48</v>
      </c>
      <c r="G22">
        <f>'[2]Cumulative Stats'!G159</f>
        <v>0</v>
      </c>
      <c r="J22" t="str">
        <f>'[8]Cumulative Stats'!A174</f>
        <v>Tilleman</v>
      </c>
      <c r="K22" s="8" t="s">
        <v>128</v>
      </c>
      <c r="L22">
        <f>'[8]Cumulative Stats'!C174</f>
        <v>8</v>
      </c>
      <c r="O22" s="1"/>
      <c r="P22" s="4"/>
      <c r="Q22" s="4"/>
      <c r="R22" s="4"/>
      <c r="S22" s="9"/>
      <c r="T22" s="4"/>
      <c r="U22" s="4"/>
      <c r="V22" s="4"/>
      <c r="W22" s="4"/>
      <c r="X22" s="4"/>
      <c r="Y22" s="4"/>
      <c r="Z22" s="4"/>
      <c r="AB22" s="23"/>
    </row>
    <row r="23" spans="1:28" ht="14.4">
      <c r="A23" t="str">
        <f>'[8]Cumulative Stats'!A160</f>
        <v>Burkett</v>
      </c>
      <c r="B23" s="8" t="s">
        <v>128</v>
      </c>
      <c r="C23">
        <f>'[8]Cumulative Stats'!C160</f>
        <v>5</v>
      </c>
      <c r="D23">
        <f>'[8]Cumulative Stats'!D160</f>
        <v>43</v>
      </c>
      <c r="E23">
        <f>'[8]Cumulative Stats'!E160</f>
        <v>8.6</v>
      </c>
      <c r="F23">
        <f>'[8]Cumulative Stats'!F160</f>
        <v>14</v>
      </c>
      <c r="G23">
        <f>'[8]Cumulative Stats'!G160</f>
        <v>0</v>
      </c>
      <c r="J23" t="str">
        <f>'[1]Cumulative Stats'!A175</f>
        <v>Zook</v>
      </c>
      <c r="K23" s="8" t="s">
        <v>121</v>
      </c>
      <c r="L23">
        <f>'[1]Cumulative Stats'!C175</f>
        <v>8</v>
      </c>
      <c r="O23" s="1"/>
      <c r="P23" s="4"/>
      <c r="Q23" s="4"/>
      <c r="R23" s="4"/>
      <c r="S23" s="9"/>
      <c r="T23" s="4"/>
      <c r="U23" s="4"/>
      <c r="V23" s="4"/>
      <c r="W23" s="4"/>
      <c r="X23" s="4"/>
      <c r="Y23" s="4"/>
      <c r="Z23" s="4"/>
      <c r="AB23" s="23"/>
    </row>
    <row r="24" spans="1:28" ht="14.4">
      <c r="A24" t="str">
        <f>'[8]Cumulative Stats'!A161</f>
        <v>Nevett</v>
      </c>
      <c r="B24" s="8" t="s">
        <v>128</v>
      </c>
      <c r="C24">
        <f>'[8]Cumulative Stats'!C161</f>
        <v>5</v>
      </c>
      <c r="D24">
        <f>'[8]Cumulative Stats'!D161</f>
        <v>41</v>
      </c>
      <c r="E24" s="6">
        <f>'[8]Cumulative Stats'!E161</f>
        <v>8.1999999999999993</v>
      </c>
      <c r="F24">
        <f>'[8]Cumulative Stats'!F161</f>
        <v>40</v>
      </c>
      <c r="G24">
        <f>'[8]Cumulative Stats'!G161</f>
        <v>0</v>
      </c>
      <c r="J24" t="str">
        <f>'[6]Cumulative Stats'!A177</f>
        <v>Pardee</v>
      </c>
      <c r="K24" s="8" t="s">
        <v>126</v>
      </c>
      <c r="L24">
        <f>'[6]Cumulative Stats'!C177</f>
        <v>7.5</v>
      </c>
      <c r="O24" s="1"/>
      <c r="P24" s="4"/>
      <c r="Q24" s="4"/>
      <c r="R24" s="4"/>
      <c r="S24" s="9"/>
      <c r="T24" s="4"/>
      <c r="U24" s="4"/>
      <c r="V24" s="4"/>
      <c r="W24" s="4"/>
      <c r="X24" s="4"/>
      <c r="Y24" s="4"/>
      <c r="Z24" s="4"/>
      <c r="AB24" s="23"/>
    </row>
    <row r="25" spans="1:28" ht="14.4">
      <c r="A25" t="str">
        <f>'[10]Cumulative Stats'!A159</f>
        <v>Young</v>
      </c>
      <c r="B25" s="8" t="s">
        <v>130</v>
      </c>
      <c r="C25">
        <f>'[10]Cumulative Stats'!C159</f>
        <v>5</v>
      </c>
      <c r="D25">
        <f>'[10]Cumulative Stats'!D159</f>
        <v>35</v>
      </c>
      <c r="E25">
        <f>'[10]Cumulative Stats'!E159</f>
        <v>7</v>
      </c>
      <c r="F25">
        <f>'[10]Cumulative Stats'!F159</f>
        <v>11</v>
      </c>
      <c r="G25">
        <f>'[10]Cumulative Stats'!G159</f>
        <v>0</v>
      </c>
      <c r="J25" t="str">
        <f>'[12]Cumulative Stats'!A174</f>
        <v>Heron</v>
      </c>
      <c r="K25" s="8" t="s">
        <v>131</v>
      </c>
      <c r="L25">
        <f>'[12]Cumulative Stats'!C174</f>
        <v>7</v>
      </c>
      <c r="O25" s="1"/>
      <c r="P25" s="4"/>
      <c r="Q25" s="4"/>
      <c r="R25" s="4"/>
      <c r="S25" s="9"/>
      <c r="T25" s="4"/>
      <c r="U25" s="4"/>
      <c r="V25" s="4"/>
      <c r="W25" s="4"/>
      <c r="X25" s="4"/>
      <c r="Y25" s="4"/>
      <c r="Z25" s="4"/>
      <c r="AB25" s="23"/>
    </row>
    <row r="26" spans="1:28" ht="14.4">
      <c r="A26" t="str">
        <f>'[3]Cumulative Stats'!A160</f>
        <v>Edwards</v>
      </c>
      <c r="B26" s="8" t="s">
        <v>123</v>
      </c>
      <c r="C26">
        <f>'[3]Cumulative Stats'!C160</f>
        <v>5</v>
      </c>
      <c r="D26">
        <f>'[3]Cumulative Stats'!D160</f>
        <v>-1</v>
      </c>
      <c r="E26">
        <f>'[3]Cumulative Stats'!E160</f>
        <v>-0.2</v>
      </c>
      <c r="F26">
        <f>'[3]Cumulative Stats'!F160</f>
        <v>0</v>
      </c>
      <c r="G26">
        <f>'[3]Cumulative Stats'!G160</f>
        <v>0</v>
      </c>
      <c r="J26" t="str">
        <f>'[1]Cumulative Stats'!A176</f>
        <v>Humphrey</v>
      </c>
      <c r="K26" s="8" t="s">
        <v>121</v>
      </c>
      <c r="L26">
        <f>'[1]Cumulative Stats'!C176</f>
        <v>7</v>
      </c>
      <c r="O26" s="1"/>
      <c r="P26" s="4"/>
      <c r="Q26" s="4"/>
      <c r="R26" s="4"/>
      <c r="S26" s="9"/>
      <c r="T26" s="4"/>
      <c r="U26" s="4"/>
      <c r="V26" s="4"/>
      <c r="W26" s="4"/>
      <c r="X26" s="4"/>
      <c r="Y26" s="4"/>
      <c r="Z26" s="4"/>
      <c r="AB26" s="23"/>
    </row>
    <row r="27" spans="1:28" ht="14.4">
      <c r="A27" t="str">
        <f>'[8]Cumulative Stats'!A162</f>
        <v>Wyatt</v>
      </c>
      <c r="B27" s="8" t="s">
        <v>128</v>
      </c>
      <c r="C27">
        <f>'[8]Cumulative Stats'!C162</f>
        <v>4</v>
      </c>
      <c r="D27">
        <f>'[8]Cumulative Stats'!D162</f>
        <v>66</v>
      </c>
      <c r="E27" s="6">
        <f>'[8]Cumulative Stats'!E162</f>
        <v>16.5</v>
      </c>
      <c r="F27">
        <f>'[8]Cumulative Stats'!F162</f>
        <v>29</v>
      </c>
      <c r="G27">
        <f>'[8]Cumulative Stats'!G162</f>
        <v>1</v>
      </c>
      <c r="J27" t="str">
        <f>'[10]Cumulative Stats'!A175</f>
        <v>Rossovich</v>
      </c>
      <c r="K27" s="8" t="s">
        <v>130</v>
      </c>
      <c r="L27">
        <f>'[10]Cumulative Stats'!C175</f>
        <v>7</v>
      </c>
      <c r="O27" s="1"/>
      <c r="P27" s="4"/>
      <c r="Q27" s="4"/>
      <c r="R27" s="4"/>
      <c r="S27" s="9"/>
      <c r="T27" s="4"/>
      <c r="U27" s="4"/>
      <c r="V27" s="4"/>
      <c r="W27" s="4"/>
      <c r="X27" s="4"/>
      <c r="Y27" s="4"/>
      <c r="Z27" s="4"/>
      <c r="AB27" s="23"/>
    </row>
    <row r="28" spans="1:28" ht="14.4">
      <c r="A28" t="str">
        <f>'[13]Cumulative Stats'!A160</f>
        <v>Bass</v>
      </c>
      <c r="B28" s="8" t="s">
        <v>133</v>
      </c>
      <c r="C28">
        <f>'[13]Cumulative Stats'!C160</f>
        <v>4</v>
      </c>
      <c r="D28">
        <f>'[13]Cumulative Stats'!D160</f>
        <v>62</v>
      </c>
      <c r="E28">
        <f>'[13]Cumulative Stats'!E160</f>
        <v>15.5</v>
      </c>
      <c r="F28">
        <f>'[13]Cumulative Stats'!F160</f>
        <v>21</v>
      </c>
      <c r="G28">
        <f>'[13]Cumulative Stats'!G160</f>
        <v>0</v>
      </c>
      <c r="J28" t="str">
        <f>'[12]Cumulative Stats'!A175</f>
        <v>Stallings</v>
      </c>
      <c r="K28" s="8" t="s">
        <v>131</v>
      </c>
      <c r="L28">
        <f>'[12]Cumulative Stats'!C175</f>
        <v>7</v>
      </c>
      <c r="O28" s="1"/>
      <c r="P28" s="4"/>
      <c r="Q28" s="4"/>
      <c r="R28" s="4"/>
      <c r="S28" s="9"/>
      <c r="T28" s="4"/>
      <c r="U28" s="4"/>
      <c r="V28" s="4"/>
      <c r="W28" s="4"/>
      <c r="X28" s="4"/>
      <c r="Y28" s="4"/>
      <c r="Z28" s="4"/>
      <c r="AB28" s="23"/>
    </row>
    <row r="29" spans="1:28" ht="14.4">
      <c r="A29" t="str">
        <f>'[12]Cumulative Stats'!A162</f>
        <v>Stovall</v>
      </c>
      <c r="B29" s="8" t="s">
        <v>131</v>
      </c>
      <c r="C29">
        <f>'[12]Cumulative Stats'!C162</f>
        <v>4</v>
      </c>
      <c r="D29">
        <f>'[12]Cumulative Stats'!D162</f>
        <v>60</v>
      </c>
      <c r="E29" s="6">
        <f>'[12]Cumulative Stats'!E162</f>
        <v>15</v>
      </c>
      <c r="F29">
        <f>'[12]Cumulative Stats'!F162</f>
        <v>25</v>
      </c>
      <c r="G29">
        <f>'[12]Cumulative Stats'!G162</f>
        <v>0</v>
      </c>
      <c r="J29" t="str">
        <f>'[3]Cumulative Stats'!A176</f>
        <v>Howley</v>
      </c>
      <c r="K29" s="8" t="s">
        <v>123</v>
      </c>
      <c r="L29">
        <f>'[3]Cumulative Stats'!C176</f>
        <v>6.5</v>
      </c>
      <c r="O29" s="1"/>
      <c r="P29" s="4"/>
      <c r="Q29" s="4"/>
      <c r="R29" s="4"/>
      <c r="S29" s="9"/>
      <c r="T29" s="4"/>
      <c r="U29" s="4"/>
      <c r="V29" s="4"/>
      <c r="W29" s="4"/>
      <c r="X29" s="4"/>
      <c r="Y29" s="4"/>
      <c r="Z29" s="4"/>
      <c r="AB29" s="23"/>
    </row>
    <row r="30" spans="1:28" ht="14.4">
      <c r="A30" t="str">
        <f>'[7]Cumulative Stats'!A164</f>
        <v>Hilgenberg</v>
      </c>
      <c r="B30" s="8" t="s">
        <v>127</v>
      </c>
      <c r="C30">
        <f>'[7]Cumulative Stats'!C164</f>
        <v>4</v>
      </c>
      <c r="D30">
        <f>'[7]Cumulative Stats'!D164</f>
        <v>44</v>
      </c>
      <c r="E30">
        <f>'[7]Cumulative Stats'!E164</f>
        <v>11</v>
      </c>
      <c r="F30">
        <f>'[7]Cumulative Stats'!F164</f>
        <v>18</v>
      </c>
      <c r="G30">
        <f>'[7]Cumulative Stats'!G164</f>
        <v>0</v>
      </c>
      <c r="J30" t="str">
        <f>'[9]Cumulative Stats'!A176</f>
        <v>Lockhart</v>
      </c>
      <c r="K30" s="8" t="s">
        <v>129</v>
      </c>
      <c r="L30">
        <f>'[9]Cumulative Stats'!C176</f>
        <v>6.5</v>
      </c>
      <c r="O30" s="1"/>
      <c r="P30" s="4"/>
      <c r="Q30" s="4"/>
      <c r="R30" s="4"/>
      <c r="S30" s="9"/>
      <c r="T30" s="4"/>
      <c r="U30" s="4"/>
      <c r="V30" s="4"/>
      <c r="W30" s="4"/>
      <c r="X30" s="4"/>
      <c r="Y30" s="4"/>
      <c r="Z30" s="4"/>
      <c r="AB30" s="23"/>
    </row>
    <row r="31" spans="1:28" ht="14.4">
      <c r="A31" t="str">
        <f>'[2]Cumulative Stats'!A161</f>
        <v>Daniels</v>
      </c>
      <c r="B31" s="8" t="s">
        <v>122</v>
      </c>
      <c r="C31">
        <f>'[2]Cumulative Stats'!C161</f>
        <v>4</v>
      </c>
      <c r="D31">
        <f>'[2]Cumulative Stats'!D161</f>
        <v>39</v>
      </c>
      <c r="E31">
        <f>'[2]Cumulative Stats'!E161</f>
        <v>9.75</v>
      </c>
      <c r="F31">
        <f>'[2]Cumulative Stats'!F161</f>
        <v>14</v>
      </c>
      <c r="G31">
        <f>'[2]Cumulative Stats'!G161</f>
        <v>1</v>
      </c>
      <c r="J31" t="str">
        <f>'[12]Cumulative Stats'!A176</f>
        <v>Walker</v>
      </c>
      <c r="K31" s="8" t="s">
        <v>131</v>
      </c>
      <c r="L31">
        <f>'[12]Cumulative Stats'!C176</f>
        <v>6.5</v>
      </c>
      <c r="O31" s="1"/>
      <c r="P31" s="4"/>
      <c r="Q31" s="4"/>
      <c r="R31" s="4"/>
      <c r="S31" s="9"/>
      <c r="T31" s="4"/>
      <c r="U31" s="4"/>
      <c r="V31" s="4"/>
      <c r="W31" s="4"/>
      <c r="X31" s="4"/>
      <c r="Y31" s="4"/>
      <c r="Z31" s="4"/>
      <c r="AB31" s="23"/>
    </row>
    <row r="32" spans="1:28" ht="14.4">
      <c r="A32" t="str">
        <f>'[7]Cumulative Stats'!A163</f>
        <v>Warwick</v>
      </c>
      <c r="B32" s="8" t="s">
        <v>127</v>
      </c>
      <c r="C32">
        <f>'[7]Cumulative Stats'!C163</f>
        <v>4</v>
      </c>
      <c r="D32">
        <f>'[7]Cumulative Stats'!D163</f>
        <v>38</v>
      </c>
      <c r="E32">
        <f>'[7]Cumulative Stats'!E163</f>
        <v>9.5</v>
      </c>
      <c r="F32">
        <f>'[7]Cumulative Stats'!F163</f>
        <v>29</v>
      </c>
      <c r="G32">
        <f>'[7]Cumulative Stats'!G163</f>
        <v>0</v>
      </c>
      <c r="J32" t="str">
        <f>'[3]Cumulative Stats'!A177</f>
        <v>Andrie</v>
      </c>
      <c r="K32" s="8" t="s">
        <v>123</v>
      </c>
      <c r="L32">
        <f>'[3]Cumulative Stats'!C177</f>
        <v>6</v>
      </c>
      <c r="O32" s="1"/>
      <c r="P32" s="4"/>
      <c r="Q32" s="4"/>
      <c r="R32" s="4"/>
      <c r="S32" s="9"/>
      <c r="T32" s="4"/>
      <c r="U32" s="4"/>
      <c r="V32" s="4"/>
      <c r="W32" s="4"/>
      <c r="X32" s="4"/>
      <c r="Y32" s="4"/>
      <c r="Z32" s="4"/>
      <c r="AB32" s="23"/>
    </row>
    <row r="33" spans="1:28" ht="14.4">
      <c r="A33" t="str">
        <f>'[11]Cumulative Stats'!A159</f>
        <v>Nunley</v>
      </c>
      <c r="B33" s="8" t="s">
        <v>132</v>
      </c>
      <c r="C33">
        <f>'[11]Cumulative Stats'!C159</f>
        <v>4</v>
      </c>
      <c r="D33">
        <f>'[11]Cumulative Stats'!D159</f>
        <v>24</v>
      </c>
      <c r="E33">
        <f>'[11]Cumulative Stats'!E159</f>
        <v>6</v>
      </c>
      <c r="F33">
        <f>'[11]Cumulative Stats'!F159</f>
        <v>20</v>
      </c>
      <c r="G33">
        <f>'[11]Cumulative Stats'!G159</f>
        <v>0</v>
      </c>
      <c r="J33" t="str">
        <f>'[11]Cumulative Stats'!A175</f>
        <v>Edwards</v>
      </c>
      <c r="K33" s="8" t="s">
        <v>132</v>
      </c>
      <c r="L33">
        <f>'[11]Cumulative Stats'!C175</f>
        <v>6</v>
      </c>
      <c r="O33" s="1"/>
      <c r="P33" s="4"/>
      <c r="Q33" s="4"/>
      <c r="R33" s="4"/>
      <c r="S33" s="9"/>
      <c r="T33" s="4"/>
      <c r="U33" s="4"/>
      <c r="V33" s="4"/>
      <c r="W33" s="4"/>
      <c r="X33" s="4"/>
      <c r="Y33" s="4"/>
      <c r="Z33" s="4"/>
      <c r="AB33" s="23"/>
    </row>
    <row r="34" spans="1:28" ht="14.4">
      <c r="A34" t="str">
        <f>'[11]Cumulative Stats'!A160</f>
        <v>Taylor, R</v>
      </c>
      <c r="B34" s="8" t="s">
        <v>132</v>
      </c>
      <c r="C34">
        <f>'[11]Cumulative Stats'!C160</f>
        <v>4</v>
      </c>
      <c r="D34">
        <f>'[11]Cumulative Stats'!D160</f>
        <v>22</v>
      </c>
      <c r="E34">
        <f>'[11]Cumulative Stats'!E160</f>
        <v>5.5</v>
      </c>
      <c r="F34">
        <f>'[11]Cumulative Stats'!F160</f>
        <v>18</v>
      </c>
      <c r="G34">
        <f>'[11]Cumulative Stats'!G160</f>
        <v>0</v>
      </c>
      <c r="J34" t="str">
        <f>'[10]Cumulative Stats'!A176</f>
        <v>Pettigrew</v>
      </c>
      <c r="K34" s="8" t="s">
        <v>130</v>
      </c>
      <c r="L34">
        <f>'[10]Cumulative Stats'!C176</f>
        <v>6</v>
      </c>
      <c r="O34" s="1"/>
      <c r="P34" s="4"/>
      <c r="Q34" s="4"/>
      <c r="R34" s="4"/>
      <c r="S34" s="9"/>
      <c r="T34" s="4"/>
      <c r="U34" s="4"/>
      <c r="V34" s="4"/>
      <c r="W34" s="4"/>
      <c r="X34" s="4"/>
      <c r="Y34" s="4"/>
      <c r="Z34" s="4"/>
      <c r="AB34" s="23"/>
    </row>
    <row r="35" spans="1:28" ht="14.4">
      <c r="A35" t="str">
        <f>'[2]Cumulative Stats'!A160</f>
        <v>Buffone</v>
      </c>
      <c r="B35" s="8" t="s">
        <v>122</v>
      </c>
      <c r="C35">
        <f>'[2]Cumulative Stats'!C160</f>
        <v>4</v>
      </c>
      <c r="D35">
        <f>'[2]Cumulative Stats'!D160</f>
        <v>15</v>
      </c>
      <c r="E35">
        <f>'[2]Cumulative Stats'!E160</f>
        <v>3.75</v>
      </c>
      <c r="F35">
        <f>'[2]Cumulative Stats'!F160</f>
        <v>7</v>
      </c>
      <c r="G35">
        <f>'[2]Cumulative Stats'!G160</f>
        <v>0</v>
      </c>
      <c r="J35" t="str">
        <f>'[2]Cumulative Stats'!A176</f>
        <v>Staley</v>
      </c>
      <c r="K35" s="8" t="s">
        <v>122</v>
      </c>
      <c r="L35">
        <f>'[2]Cumulative Stats'!C176</f>
        <v>6</v>
      </c>
      <c r="O35" s="1"/>
      <c r="P35" s="4"/>
      <c r="Q35" s="4"/>
      <c r="R35" s="4"/>
      <c r="S35" s="9"/>
      <c r="T35" s="4"/>
      <c r="U35" s="4"/>
      <c r="V35" s="4"/>
      <c r="W35" s="4"/>
      <c r="X35" s="4"/>
      <c r="Y35" s="4"/>
      <c r="Z35" s="4"/>
      <c r="AB35" s="23"/>
    </row>
    <row r="36" spans="1:28" ht="14.4">
      <c r="A36" t="str">
        <f>'[1]Cumulative Stats'!A160</f>
        <v>Lavan</v>
      </c>
      <c r="B36" s="8" t="s">
        <v>121</v>
      </c>
      <c r="C36">
        <f>'[1]Cumulative Stats'!C160</f>
        <v>4</v>
      </c>
      <c r="D36">
        <f>'[1]Cumulative Stats'!D160</f>
        <v>12</v>
      </c>
      <c r="E36" s="6">
        <f>'[1]Cumulative Stats'!E160</f>
        <v>3</v>
      </c>
      <c r="F36">
        <f>'[1]Cumulative Stats'!F160</f>
        <v>8</v>
      </c>
      <c r="G36">
        <f>'[1]Cumulative Stats'!G160</f>
        <v>0</v>
      </c>
      <c r="J36" t="str">
        <f>'[6]Cumulative Stats'!A178</f>
        <v>Bacon</v>
      </c>
      <c r="K36" s="8" t="s">
        <v>126</v>
      </c>
      <c r="L36">
        <f>'[6]Cumulative Stats'!C178</f>
        <v>5.5</v>
      </c>
      <c r="O36" s="1"/>
      <c r="P36" s="4"/>
      <c r="Q36" s="4"/>
      <c r="R36" s="4"/>
      <c r="S36" s="9"/>
      <c r="T36" s="4"/>
      <c r="U36" s="4"/>
      <c r="V36" s="4"/>
      <c r="W36" s="4"/>
      <c r="X36" s="4"/>
      <c r="Y36" s="4"/>
      <c r="Z36" s="4"/>
      <c r="AB36" s="23"/>
    </row>
    <row r="37" spans="1:28" ht="14.4">
      <c r="A37" t="str">
        <f>'[11]Cumulative Stats'!A161</f>
        <v>Taylor, B</v>
      </c>
      <c r="B37" s="8" t="s">
        <v>132</v>
      </c>
      <c r="C37">
        <f>'[11]Cumulative Stats'!C161</f>
        <v>4</v>
      </c>
      <c r="D37">
        <f>'[11]Cumulative Stats'!D161</f>
        <v>3</v>
      </c>
      <c r="E37">
        <f>'[11]Cumulative Stats'!E161</f>
        <v>0.75</v>
      </c>
      <c r="F37">
        <f>'[11]Cumulative Stats'!F161</f>
        <v>8</v>
      </c>
      <c r="G37">
        <f>'[11]Cumulative Stats'!G161</f>
        <v>0</v>
      </c>
      <c r="J37" t="str">
        <f>'[13]Cumulative Stats'!A177</f>
        <v>Hanburger</v>
      </c>
      <c r="K37" s="8" t="s">
        <v>133</v>
      </c>
      <c r="L37">
        <f>'[13]Cumulative Stats'!C177</f>
        <v>5.5</v>
      </c>
      <c r="O37" s="1"/>
      <c r="P37" s="4"/>
      <c r="Q37" s="4"/>
      <c r="R37" s="4"/>
      <c r="S37" s="9"/>
      <c r="T37" s="4"/>
      <c r="U37" s="4"/>
      <c r="V37" s="4"/>
      <c r="W37" s="4"/>
      <c r="X37" s="4"/>
      <c r="Y37" s="4"/>
      <c r="Z37" s="4"/>
      <c r="AB37" s="23"/>
    </row>
    <row r="38" spans="1:28" ht="14.4">
      <c r="A38" t="str">
        <f>'[5]Cumulative Stats'!A160</f>
        <v>Hart</v>
      </c>
      <c r="B38" s="8" t="s">
        <v>125</v>
      </c>
      <c r="C38">
        <f>'[5]Cumulative Stats'!C160</f>
        <v>3</v>
      </c>
      <c r="D38">
        <f>'[5]Cumulative Stats'!D160</f>
        <v>94</v>
      </c>
      <c r="E38">
        <f>'[5]Cumulative Stats'!E160</f>
        <v>31.333333333333332</v>
      </c>
      <c r="F38">
        <f>'[5]Cumulative Stats'!F160</f>
        <v>119</v>
      </c>
      <c r="G38">
        <f>'[5]Cumulative Stats'!G160</f>
        <v>2</v>
      </c>
      <c r="J38" t="str">
        <f>'[10]Cumulative Stats'!A177</f>
        <v>Hultz</v>
      </c>
      <c r="K38" s="8" t="s">
        <v>130</v>
      </c>
      <c r="L38">
        <f>'[10]Cumulative Stats'!C177</f>
        <v>5.5</v>
      </c>
      <c r="O38" s="1"/>
      <c r="P38" s="4"/>
      <c r="Q38" s="4"/>
      <c r="R38" s="4"/>
      <c r="S38" s="9"/>
      <c r="T38" s="4"/>
      <c r="U38" s="4"/>
      <c r="V38" s="4"/>
      <c r="W38" s="4"/>
      <c r="X38" s="4"/>
      <c r="Y38" s="4"/>
      <c r="Z38" s="4"/>
      <c r="AB38" s="23"/>
    </row>
    <row r="39" spans="1:28" ht="14.4">
      <c r="A39" t="str">
        <f>'[10]Cumulative Stats'!A161</f>
        <v>Preece</v>
      </c>
      <c r="B39" s="8" t="s">
        <v>130</v>
      </c>
      <c r="C39">
        <f>'[10]Cumulative Stats'!C161</f>
        <v>3</v>
      </c>
      <c r="D39">
        <f>'[10]Cumulative Stats'!D161</f>
        <v>56</v>
      </c>
      <c r="E39">
        <f>'[10]Cumulative Stats'!E161</f>
        <v>18.666666666666668</v>
      </c>
      <c r="F39">
        <f>'[10]Cumulative Stats'!F161</f>
        <v>21</v>
      </c>
      <c r="G39">
        <f>'[10]Cumulative Stats'!G161</f>
        <v>0</v>
      </c>
      <c r="J39" t="str">
        <f>'[7]Cumulative Stats'!A177</f>
        <v>Larsen</v>
      </c>
      <c r="K39" s="8" t="s">
        <v>127</v>
      </c>
      <c r="L39">
        <f>'[7]Cumulative Stats'!C177</f>
        <v>5.5</v>
      </c>
      <c r="O39" s="1"/>
      <c r="P39" s="4"/>
      <c r="Q39" s="4"/>
      <c r="R39" s="4"/>
      <c r="S39" s="9"/>
      <c r="T39" s="4"/>
      <c r="U39" s="4"/>
      <c r="V39" s="4"/>
      <c r="W39" s="4"/>
      <c r="X39" s="4"/>
      <c r="Y39" s="4"/>
      <c r="Z39" s="4"/>
      <c r="AB39" s="23"/>
    </row>
    <row r="40" spans="1:28" ht="14.4">
      <c r="A40" t="str">
        <f>'[6]Cumulative Stats'!A161</f>
        <v>Nettles</v>
      </c>
      <c r="B40" s="8" t="s">
        <v>126</v>
      </c>
      <c r="C40">
        <f>'[6]Cumulative Stats'!C161</f>
        <v>3</v>
      </c>
      <c r="D40">
        <f>'[6]Cumulative Stats'!D161</f>
        <v>35</v>
      </c>
      <c r="E40">
        <f>'[6]Cumulative Stats'!E161</f>
        <v>11.666666666666666</v>
      </c>
      <c r="F40">
        <f>'[6]Cumulative Stats'!F161</f>
        <v>18</v>
      </c>
      <c r="G40">
        <f>'[6]Cumulative Stats'!G161</f>
        <v>0</v>
      </c>
      <c r="J40" t="str">
        <f>'[8]Cumulative Stats'!A175</f>
        <v>Long</v>
      </c>
      <c r="K40" s="8" t="s">
        <v>128</v>
      </c>
      <c r="L40">
        <f>'[8]Cumulative Stats'!C175</f>
        <v>5.5</v>
      </c>
      <c r="O40" s="1"/>
      <c r="P40" s="4"/>
      <c r="Q40" s="4"/>
      <c r="R40" s="4"/>
      <c r="S40" s="9"/>
      <c r="T40" s="4"/>
      <c r="U40" s="4"/>
      <c r="V40" s="4"/>
      <c r="W40" s="4"/>
      <c r="X40" s="4"/>
      <c r="Y40" s="4"/>
      <c r="Z40" s="4"/>
      <c r="AB40" s="23"/>
    </row>
    <row r="41" spans="1:28" ht="14.4">
      <c r="A41" t="str">
        <f>'[5]Cumulative Stats'!A161</f>
        <v>Jeter</v>
      </c>
      <c r="B41" s="8" t="s">
        <v>125</v>
      </c>
      <c r="C41">
        <f>'[5]Cumulative Stats'!C161</f>
        <v>3</v>
      </c>
      <c r="D41">
        <f>'[5]Cumulative Stats'!D161</f>
        <v>33</v>
      </c>
      <c r="E41">
        <f>'[5]Cumulative Stats'!E161</f>
        <v>11</v>
      </c>
      <c r="F41">
        <f>'[5]Cumulative Stats'!F161</f>
        <v>21</v>
      </c>
      <c r="G41">
        <f>'[5]Cumulative Stats'!G161</f>
        <v>0</v>
      </c>
      <c r="J41" t="str">
        <f>'[6]Cumulative Stats'!A179</f>
        <v>Miller</v>
      </c>
      <c r="K41" s="8" t="s">
        <v>126</v>
      </c>
      <c r="L41">
        <f>'[6]Cumulative Stats'!C179</f>
        <v>5.5</v>
      </c>
      <c r="O41" s="1"/>
      <c r="P41" s="4"/>
      <c r="Q41" s="4"/>
      <c r="R41" s="4"/>
      <c r="S41" s="9"/>
      <c r="T41" s="4"/>
      <c r="U41" s="4"/>
      <c r="V41" s="4"/>
      <c r="W41" s="4"/>
      <c r="X41" s="4"/>
      <c r="Y41" s="4"/>
      <c r="Z41" s="4"/>
      <c r="AB41" s="23"/>
    </row>
    <row r="42" spans="1:28" ht="14.4">
      <c r="A42" t="str">
        <f>'[13]Cumulative Stats'!A161</f>
        <v>Harris, R</v>
      </c>
      <c r="B42" s="8" t="s">
        <v>133</v>
      </c>
      <c r="C42">
        <f>'[13]Cumulative Stats'!C161</f>
        <v>3</v>
      </c>
      <c r="D42">
        <f>'[13]Cumulative Stats'!D161</f>
        <v>32</v>
      </c>
      <c r="E42" s="6">
        <f>'[13]Cumulative Stats'!E161</f>
        <v>10.666666666666666</v>
      </c>
      <c r="F42">
        <f>'[13]Cumulative Stats'!F161</f>
        <v>17</v>
      </c>
      <c r="G42">
        <f>'[13]Cumulative Stats'!G161</f>
        <v>0</v>
      </c>
      <c r="J42" t="str">
        <f>'[1]Cumulative Stats'!A177</f>
        <v>Acks</v>
      </c>
      <c r="K42" s="8" t="s">
        <v>121</v>
      </c>
      <c r="L42">
        <f>'[1]Cumulative Stats'!C177</f>
        <v>5</v>
      </c>
      <c r="O42" s="1"/>
      <c r="P42" s="4"/>
      <c r="Q42" s="4"/>
      <c r="R42" s="4"/>
      <c r="S42" s="9"/>
      <c r="T42" s="4"/>
      <c r="U42" s="4"/>
      <c r="V42" s="4"/>
      <c r="W42" s="4"/>
      <c r="X42" s="4"/>
      <c r="Y42" s="4"/>
      <c r="Z42" s="4"/>
      <c r="AB42" s="23"/>
    </row>
    <row r="43" spans="1:28" ht="14.4">
      <c r="A43" t="str">
        <f>'[4]Cumulative Stats'!A162</f>
        <v>Lucci</v>
      </c>
      <c r="B43" s="8" t="s">
        <v>124</v>
      </c>
      <c r="C43">
        <f>'[4]Cumulative Stats'!C162</f>
        <v>3</v>
      </c>
      <c r="D43">
        <f>'[4]Cumulative Stats'!D162</f>
        <v>23</v>
      </c>
      <c r="E43">
        <f>'[4]Cumulative Stats'!E162</f>
        <v>7.666666666666667</v>
      </c>
      <c r="F43">
        <f>'[4]Cumulative Stats'!F162</f>
        <v>11</v>
      </c>
      <c r="G43">
        <f>'[4]Cumulative Stats'!G162</f>
        <v>0</v>
      </c>
      <c r="J43" t="str">
        <f>'[4]Cumulative Stats'!A174</f>
        <v>Hand</v>
      </c>
      <c r="K43" s="8" t="s">
        <v>124</v>
      </c>
      <c r="L43">
        <f>'[4]Cumulative Stats'!C174</f>
        <v>5</v>
      </c>
      <c r="O43" s="1"/>
      <c r="P43" s="4"/>
      <c r="Q43" s="4"/>
      <c r="R43" s="4"/>
      <c r="S43" s="9"/>
      <c r="T43" s="4"/>
      <c r="U43" s="4"/>
      <c r="V43" s="4"/>
      <c r="W43" s="4"/>
      <c r="X43" s="4"/>
      <c r="Y43" s="4"/>
      <c r="Z43" s="4"/>
      <c r="AB43" s="23"/>
    </row>
    <row r="44" spans="1:28" ht="14.4">
      <c r="A44" t="str">
        <f>'[3]Cumulative Stats'!A161</f>
        <v>Green</v>
      </c>
      <c r="B44" s="8" t="s">
        <v>123</v>
      </c>
      <c r="C44">
        <f>'[3]Cumulative Stats'!C161</f>
        <v>3</v>
      </c>
      <c r="D44">
        <f>'[3]Cumulative Stats'!D161</f>
        <v>23</v>
      </c>
      <c r="E44">
        <f>'[3]Cumulative Stats'!E161</f>
        <v>7.666666666666667</v>
      </c>
      <c r="F44">
        <f>'[3]Cumulative Stats'!F161</f>
        <v>20</v>
      </c>
      <c r="G44">
        <f>'[3]Cumulative Stats'!G161</f>
        <v>0</v>
      </c>
      <c r="J44" t="str">
        <f>'[9]Cumulative Stats'!A177</f>
        <v>Kanicki</v>
      </c>
      <c r="K44" s="8" t="s">
        <v>129</v>
      </c>
      <c r="L44">
        <f>'[9]Cumulative Stats'!C177</f>
        <v>5</v>
      </c>
      <c r="O44" s="1"/>
      <c r="P44" s="4"/>
      <c r="Q44" s="4"/>
      <c r="R44" s="4"/>
      <c r="S44" s="9"/>
      <c r="T44" s="4"/>
      <c r="U44" s="4"/>
      <c r="V44" s="4"/>
      <c r="W44" s="4"/>
      <c r="X44" s="4"/>
      <c r="Y44" s="4"/>
      <c r="Z44" s="4"/>
      <c r="AB44" s="23"/>
    </row>
    <row r="45" spans="1:28" ht="14.4">
      <c r="A45" t="str">
        <f>'[4]Cumulative Stats'!A163</f>
        <v>Rasmussen</v>
      </c>
      <c r="B45" s="8" t="s">
        <v>124</v>
      </c>
      <c r="C45">
        <f>'[4]Cumulative Stats'!C163</f>
        <v>3</v>
      </c>
      <c r="D45">
        <f>'[4]Cumulative Stats'!D163</f>
        <v>11</v>
      </c>
      <c r="E45">
        <f>'[4]Cumulative Stats'!E163</f>
        <v>3.6666666666666665</v>
      </c>
      <c r="F45">
        <f>'[4]Cumulative Stats'!F163</f>
        <v>9</v>
      </c>
      <c r="G45">
        <f>'[4]Cumulative Stats'!G163</f>
        <v>0</v>
      </c>
      <c r="J45" t="str">
        <f>'[2]Cumulative Stats'!A177</f>
        <v>Seals</v>
      </c>
      <c r="K45" s="8" t="s">
        <v>122</v>
      </c>
      <c r="L45">
        <f>'[2]Cumulative Stats'!C177</f>
        <v>5</v>
      </c>
      <c r="O45" s="1"/>
      <c r="P45" s="4"/>
      <c r="Q45" s="4"/>
      <c r="R45" s="4"/>
      <c r="S45" s="9"/>
      <c r="T45" s="4"/>
      <c r="U45" s="4"/>
      <c r="V45" s="4"/>
      <c r="W45" s="4"/>
      <c r="X45" s="4"/>
      <c r="Y45" s="4"/>
      <c r="Z45" s="4"/>
      <c r="AB45" s="23"/>
    </row>
    <row r="46" spans="1:28" ht="14.4">
      <c r="A46" t="str">
        <f>'[13]Cumulative Stats'!A162</f>
        <v>Fischer</v>
      </c>
      <c r="B46" s="8" t="s">
        <v>133</v>
      </c>
      <c r="C46">
        <f>'[13]Cumulative Stats'!C162</f>
        <v>3</v>
      </c>
      <c r="D46">
        <f>'[13]Cumulative Stats'!D162</f>
        <v>1</v>
      </c>
      <c r="E46" s="6">
        <f>'[13]Cumulative Stats'!E162</f>
        <v>0.33333333333333331</v>
      </c>
      <c r="F46">
        <f>'[13]Cumulative Stats'!F162</f>
        <v>2</v>
      </c>
      <c r="G46">
        <f>'[13]Cumulative Stats'!G162</f>
        <v>0</v>
      </c>
      <c r="J46" t="str">
        <f>'[9]Cumulative Stats'!A178</f>
        <v>Lurtsema</v>
      </c>
      <c r="K46" s="8" t="s">
        <v>129</v>
      </c>
      <c r="L46">
        <f>'[9]Cumulative Stats'!C178</f>
        <v>4.5</v>
      </c>
      <c r="O46" s="1"/>
      <c r="P46" s="4"/>
      <c r="Q46" s="4"/>
      <c r="R46" s="4"/>
      <c r="S46" s="9"/>
      <c r="T46" s="4"/>
      <c r="U46" s="4"/>
      <c r="V46" s="4"/>
      <c r="W46" s="4"/>
      <c r="X46" s="4"/>
      <c r="Y46" s="4"/>
      <c r="Z46" s="4"/>
      <c r="AB46" s="23"/>
    </row>
    <row r="47" spans="1:28" ht="14.4">
      <c r="A47" t="str">
        <f>'[3]Cumulative Stats'!A164</f>
        <v>Harris</v>
      </c>
      <c r="B47" s="8" t="s">
        <v>123</v>
      </c>
      <c r="C47">
        <f>'[3]Cumulative Stats'!C164</f>
        <v>2</v>
      </c>
      <c r="D47">
        <f>'[3]Cumulative Stats'!D164</f>
        <v>108</v>
      </c>
      <c r="E47">
        <f>'[3]Cumulative Stats'!E164</f>
        <v>54</v>
      </c>
      <c r="F47">
        <f>'[3]Cumulative Stats'!F164</f>
        <v>60</v>
      </c>
      <c r="G47">
        <f>'[3]Cumulative Stats'!G164</f>
        <v>1</v>
      </c>
      <c r="J47" t="str">
        <f>'[7]Cumulative Stats'!A178</f>
        <v>Dickson</v>
      </c>
      <c r="K47" s="8" t="s">
        <v>127</v>
      </c>
      <c r="L47">
        <f>'[7]Cumulative Stats'!C178</f>
        <v>4</v>
      </c>
      <c r="O47" s="1"/>
      <c r="P47" s="4"/>
      <c r="Q47" s="4"/>
      <c r="R47" s="4"/>
      <c r="S47" s="9"/>
      <c r="T47" s="4"/>
      <c r="U47" s="4"/>
      <c r="V47" s="4"/>
      <c r="W47" s="4"/>
      <c r="X47" s="4"/>
      <c r="Y47" s="4"/>
      <c r="Z47" s="4"/>
      <c r="AB47" s="23"/>
    </row>
    <row r="48" spans="1:28" ht="14.4">
      <c r="A48" t="str">
        <f>'[5]Cumulative Stats'!A162</f>
        <v>Ellis</v>
      </c>
      <c r="B48" s="8" t="s">
        <v>125</v>
      </c>
      <c r="C48">
        <f>'[5]Cumulative Stats'!C162</f>
        <v>2</v>
      </c>
      <c r="D48">
        <f>'[5]Cumulative Stats'!D162</f>
        <v>95</v>
      </c>
      <c r="E48" s="6">
        <f>'[5]Cumulative Stats'!E162</f>
        <v>47.5</v>
      </c>
      <c r="F48">
        <f>'[5]Cumulative Stats'!F162</f>
        <v>56</v>
      </c>
      <c r="G48">
        <f>'[5]Cumulative Stats'!G162</f>
        <v>2</v>
      </c>
      <c r="J48" t="str">
        <f>'[11]Cumulative Stats'!A176</f>
        <v>Krueger</v>
      </c>
      <c r="K48" s="8" t="s">
        <v>132</v>
      </c>
      <c r="L48">
        <f>'[11]Cumulative Stats'!C176</f>
        <v>4</v>
      </c>
      <c r="O48" s="1"/>
      <c r="P48" s="4"/>
      <c r="Q48" s="4"/>
      <c r="R48" s="4"/>
      <c r="S48" s="9"/>
      <c r="T48" s="4"/>
      <c r="U48" s="4"/>
      <c r="V48" s="4"/>
      <c r="W48" s="4"/>
      <c r="X48" s="4"/>
      <c r="Y48" s="4"/>
      <c r="Z48" s="4"/>
      <c r="AB48" s="23"/>
    </row>
    <row r="49" spans="1:28" ht="14.4">
      <c r="A49" t="str">
        <f>'[11]Cumulative Stats'!A162</f>
        <v>Johnson, J</v>
      </c>
      <c r="B49" s="8" t="s">
        <v>132</v>
      </c>
      <c r="C49">
        <f>'[11]Cumulative Stats'!C162</f>
        <v>2</v>
      </c>
      <c r="D49">
        <f>'[11]Cumulative Stats'!D162</f>
        <v>85</v>
      </c>
      <c r="E49">
        <f>'[11]Cumulative Stats'!E162</f>
        <v>42.5</v>
      </c>
      <c r="F49">
        <f>'[11]Cumulative Stats'!F162</f>
        <v>85</v>
      </c>
      <c r="G49">
        <f>'[11]Cumulative Stats'!G162</f>
        <v>1</v>
      </c>
      <c r="J49" t="str">
        <f>'[3]Cumulative Stats'!A178</f>
        <v>Lilly</v>
      </c>
      <c r="K49" s="8" t="s">
        <v>123</v>
      </c>
      <c r="L49">
        <f>'[3]Cumulative Stats'!C178</f>
        <v>4</v>
      </c>
      <c r="O49" s="1"/>
      <c r="P49" s="4"/>
      <c r="Q49" s="4"/>
      <c r="R49" s="4"/>
      <c r="S49" s="9"/>
      <c r="T49" s="4"/>
      <c r="U49" s="4"/>
      <c r="V49" s="4"/>
      <c r="W49" s="4"/>
      <c r="X49" s="4"/>
      <c r="Y49" s="4"/>
      <c r="Z49" s="4"/>
      <c r="AB49" s="23"/>
    </row>
    <row r="50" spans="1:28" ht="14.4">
      <c r="A50" t="str">
        <f>'[6]Cumulative Stats'!A163</f>
        <v>Meador</v>
      </c>
      <c r="B50" s="8" t="s">
        <v>126</v>
      </c>
      <c r="C50">
        <f>'[6]Cumulative Stats'!C163</f>
        <v>2</v>
      </c>
      <c r="D50">
        <f>'[6]Cumulative Stats'!D163</f>
        <v>39</v>
      </c>
      <c r="E50">
        <f>'[6]Cumulative Stats'!E163</f>
        <v>19.5</v>
      </c>
      <c r="F50">
        <f>'[6]Cumulative Stats'!F163</f>
        <v>30</v>
      </c>
      <c r="G50">
        <f>'[6]Cumulative Stats'!G163</f>
        <v>0</v>
      </c>
      <c r="J50" t="str">
        <f>'[5]Cumulative Stats'!A176</f>
        <v>Moore</v>
      </c>
      <c r="K50" s="8" t="s">
        <v>125</v>
      </c>
      <c r="L50">
        <f>'[5]Cumulative Stats'!C176</f>
        <v>4</v>
      </c>
      <c r="O50" s="1"/>
      <c r="P50" s="4"/>
      <c r="Q50" s="4"/>
      <c r="R50" s="4"/>
      <c r="S50" s="9"/>
      <c r="T50" s="4"/>
      <c r="U50" s="4"/>
      <c r="V50" s="4"/>
      <c r="W50" s="4"/>
      <c r="X50" s="4"/>
      <c r="Y50" s="4"/>
      <c r="Z50" s="4"/>
      <c r="AB50" s="23"/>
    </row>
    <row r="51" spans="1:28" ht="14.4">
      <c r="A51" t="str">
        <f>'[3]Cumulative Stats'!A163</f>
        <v>Adderley</v>
      </c>
      <c r="B51" s="8" t="s">
        <v>123</v>
      </c>
      <c r="C51">
        <f>'[3]Cumulative Stats'!C163</f>
        <v>2</v>
      </c>
      <c r="D51">
        <f>'[3]Cumulative Stats'!D163</f>
        <v>38</v>
      </c>
      <c r="E51" s="6">
        <f>'[3]Cumulative Stats'!E163</f>
        <v>19</v>
      </c>
      <c r="F51">
        <f>'[3]Cumulative Stats'!F163</f>
        <v>20</v>
      </c>
      <c r="G51">
        <f>'[3]Cumulative Stats'!G163</f>
        <v>0</v>
      </c>
      <c r="J51" t="str">
        <f>'[11]Cumulative Stats'!A177</f>
        <v>Nunley</v>
      </c>
      <c r="K51" s="8" t="s">
        <v>132</v>
      </c>
      <c r="L51">
        <f>'[11]Cumulative Stats'!C177</f>
        <v>4</v>
      </c>
      <c r="O51" s="1"/>
      <c r="P51" s="4"/>
      <c r="Q51" s="4"/>
      <c r="R51" s="4"/>
      <c r="S51" s="9"/>
      <c r="T51" s="4"/>
      <c r="U51" s="4"/>
      <c r="V51" s="4"/>
      <c r="W51" s="4"/>
      <c r="X51" s="4"/>
      <c r="Y51" s="4"/>
      <c r="Z51" s="4"/>
      <c r="AB51" s="23"/>
    </row>
    <row r="52" spans="1:28" ht="14.4">
      <c r="A52" t="str">
        <f>'[9]Cumulative Stats'!A161</f>
        <v>Longo</v>
      </c>
      <c r="B52" s="8" t="s">
        <v>129</v>
      </c>
      <c r="C52">
        <f>'[9]Cumulative Stats'!C161</f>
        <v>2</v>
      </c>
      <c r="D52">
        <f>'[9]Cumulative Stats'!D161</f>
        <v>34</v>
      </c>
      <c r="E52" s="6">
        <f>'[9]Cumulative Stats'!E161</f>
        <v>17</v>
      </c>
      <c r="F52">
        <f>'[9]Cumulative Stats'!F161</f>
        <v>29</v>
      </c>
      <c r="G52">
        <f>'[9]Cumulative Stats'!G161</f>
        <v>0</v>
      </c>
      <c r="J52" t="str">
        <f>'[12]Cumulative Stats'!A177</f>
        <v>Snowden</v>
      </c>
      <c r="K52" s="8" t="s">
        <v>131</v>
      </c>
      <c r="L52">
        <f>'[12]Cumulative Stats'!C177</f>
        <v>4</v>
      </c>
      <c r="O52" s="1"/>
      <c r="P52" s="4"/>
      <c r="Q52" s="4"/>
      <c r="R52" s="4"/>
      <c r="S52" s="9"/>
      <c r="T52" s="4"/>
      <c r="U52" s="4"/>
      <c r="V52" s="4"/>
      <c r="W52" s="4"/>
      <c r="X52" s="4"/>
      <c r="Y52" s="4"/>
      <c r="Z52" s="4"/>
      <c r="AB52" s="23"/>
    </row>
    <row r="53" spans="1:28" ht="14.4">
      <c r="A53" t="str">
        <f>'[6]Cumulative Stats'!A162</f>
        <v>Pottios</v>
      </c>
      <c r="B53" s="8" t="s">
        <v>126</v>
      </c>
      <c r="C53">
        <f>'[6]Cumulative Stats'!C162</f>
        <v>2</v>
      </c>
      <c r="D53">
        <f>'[6]Cumulative Stats'!D162</f>
        <v>30</v>
      </c>
      <c r="E53">
        <f>'[6]Cumulative Stats'!E162</f>
        <v>15</v>
      </c>
      <c r="F53">
        <f>'[6]Cumulative Stats'!F162</f>
        <v>21</v>
      </c>
      <c r="G53">
        <f>'[6]Cumulative Stats'!G162</f>
        <v>0</v>
      </c>
      <c r="J53" t="str">
        <f>'[3]Cumulative Stats'!A180</f>
        <v>East</v>
      </c>
      <c r="K53" s="8" t="s">
        <v>123</v>
      </c>
      <c r="L53">
        <f>'[3]Cumulative Stats'!C180</f>
        <v>3.5</v>
      </c>
      <c r="O53" s="1"/>
      <c r="P53" s="4"/>
      <c r="Q53" s="4"/>
      <c r="R53" s="4"/>
      <c r="S53" s="9"/>
      <c r="T53" s="4"/>
      <c r="U53" s="4"/>
      <c r="V53" s="4"/>
      <c r="W53" s="4"/>
      <c r="X53" s="4"/>
      <c r="Y53" s="4"/>
      <c r="Z53" s="4"/>
      <c r="AB53" s="23"/>
    </row>
    <row r="54" spans="1:28" ht="14.4">
      <c r="A54" t="str">
        <f>'[5]Cumulative Stats'!A163</f>
        <v>Robinson</v>
      </c>
      <c r="B54" s="8" t="s">
        <v>125</v>
      </c>
      <c r="C54">
        <f>'[5]Cumulative Stats'!C163</f>
        <v>2</v>
      </c>
      <c r="D54">
        <f>'[5]Cumulative Stats'!D163</f>
        <v>27</v>
      </c>
      <c r="E54">
        <f>'[5]Cumulative Stats'!E163</f>
        <v>13.5</v>
      </c>
      <c r="F54">
        <f>'[5]Cumulative Stats'!F163</f>
        <v>18</v>
      </c>
      <c r="G54">
        <f>'[5]Cumulative Stats'!G163</f>
        <v>0</v>
      </c>
      <c r="J54" t="str">
        <f>'[9]Cumulative Stats'!A179</f>
        <v>Green</v>
      </c>
      <c r="K54" s="8" t="s">
        <v>129</v>
      </c>
      <c r="L54">
        <f>'[9]Cumulative Stats'!C179</f>
        <v>3.5</v>
      </c>
      <c r="O54" s="1"/>
      <c r="P54" s="4"/>
      <c r="Q54" s="4"/>
      <c r="R54" s="4"/>
      <c r="S54" s="9"/>
      <c r="T54" s="4"/>
      <c r="U54" s="4"/>
      <c r="V54" s="4"/>
      <c r="W54" s="4"/>
      <c r="X54" s="4"/>
      <c r="Y54" s="4"/>
      <c r="Z54" s="4"/>
      <c r="AB54" s="23"/>
    </row>
    <row r="55" spans="1:28" ht="14.4">
      <c r="A55" t="str">
        <f>'[11]Cumulative Stats'!A163</f>
        <v>Wilcox</v>
      </c>
      <c r="B55" s="8" t="s">
        <v>132</v>
      </c>
      <c r="C55">
        <f>'[11]Cumulative Stats'!C163</f>
        <v>2</v>
      </c>
      <c r="D55">
        <f>'[11]Cumulative Stats'!D163</f>
        <v>20</v>
      </c>
      <c r="E55">
        <f>'[11]Cumulative Stats'!E163</f>
        <v>10</v>
      </c>
      <c r="F55">
        <f>'[11]Cumulative Stats'!F163</f>
        <v>11</v>
      </c>
      <c r="G55">
        <f>'[11]Cumulative Stats'!G163</f>
        <v>0</v>
      </c>
      <c r="J55" t="str">
        <f>'[3]Cumulative Stats'!A179</f>
        <v>Toomay</v>
      </c>
      <c r="K55" s="8" t="s">
        <v>123</v>
      </c>
      <c r="L55">
        <f>'[3]Cumulative Stats'!C179</f>
        <v>3.5</v>
      </c>
      <c r="O55" s="1"/>
      <c r="P55" s="4"/>
      <c r="Q55" s="4"/>
      <c r="R55" s="4"/>
      <c r="S55" s="9"/>
      <c r="T55" s="4"/>
      <c r="U55" s="4"/>
      <c r="V55" s="4"/>
      <c r="W55" s="4"/>
      <c r="X55" s="4"/>
      <c r="Y55" s="4"/>
      <c r="Z55" s="4"/>
      <c r="AB55" s="23"/>
    </row>
    <row r="56" spans="1:28" ht="14.4">
      <c r="A56" t="str">
        <f>'[10]Cumulative Stats'!A162</f>
        <v>Jones, R</v>
      </c>
      <c r="B56" s="8" t="s">
        <v>130</v>
      </c>
      <c r="C56">
        <f>'[10]Cumulative Stats'!C162</f>
        <v>2</v>
      </c>
      <c r="D56">
        <f>'[10]Cumulative Stats'!D162</f>
        <v>18</v>
      </c>
      <c r="E56" s="6">
        <f>'[10]Cumulative Stats'!E162</f>
        <v>9</v>
      </c>
      <c r="F56">
        <f>'[10]Cumulative Stats'!F162</f>
        <v>17</v>
      </c>
      <c r="G56">
        <f>'[10]Cumulative Stats'!G162</f>
        <v>0</v>
      </c>
      <c r="J56" t="str">
        <f>'[7]Cumulative Stats'!A179</f>
        <v>Ward</v>
      </c>
      <c r="K56" s="8" t="s">
        <v>127</v>
      </c>
      <c r="L56">
        <f>'[7]Cumulative Stats'!C179</f>
        <v>3.5</v>
      </c>
      <c r="O56" s="1"/>
      <c r="P56" s="4"/>
      <c r="Q56" s="4"/>
      <c r="R56" s="4"/>
      <c r="S56" s="9"/>
      <c r="T56" s="4"/>
      <c r="U56" s="4"/>
      <c r="V56" s="4"/>
      <c r="W56" s="4"/>
      <c r="X56" s="4"/>
      <c r="Y56" s="4"/>
      <c r="Z56" s="4"/>
      <c r="AB56" s="23"/>
    </row>
    <row r="57" spans="1:28" ht="14.4">
      <c r="A57" t="str">
        <f>'[1]Cumulative Stats'!A161</f>
        <v>Redmond</v>
      </c>
      <c r="B57" s="8" t="s">
        <v>121</v>
      </c>
      <c r="C57">
        <f>'[1]Cumulative Stats'!C161</f>
        <v>2</v>
      </c>
      <c r="D57">
        <f>'[1]Cumulative Stats'!D161</f>
        <v>18</v>
      </c>
      <c r="E57">
        <f>'[1]Cumulative Stats'!E161</f>
        <v>9</v>
      </c>
      <c r="F57">
        <f>'[1]Cumulative Stats'!F161</f>
        <v>18</v>
      </c>
      <c r="G57">
        <f>'[1]Cumulative Stats'!G161</f>
        <v>0</v>
      </c>
      <c r="J57" t="str">
        <f>'[5]Cumulative Stats'!A177</f>
        <v>Brown</v>
      </c>
      <c r="K57" s="8" t="s">
        <v>125</v>
      </c>
      <c r="L57">
        <f>'[5]Cumulative Stats'!C177</f>
        <v>3</v>
      </c>
      <c r="O57" s="1"/>
      <c r="P57" s="4"/>
      <c r="Q57" s="4"/>
      <c r="R57" s="4"/>
      <c r="S57" s="9"/>
      <c r="T57" s="4"/>
      <c r="U57" s="4"/>
      <c r="V57" s="4"/>
      <c r="W57" s="4"/>
      <c r="X57" s="4"/>
      <c r="Y57" s="4"/>
      <c r="Z57" s="4"/>
      <c r="AB57" s="23"/>
    </row>
    <row r="58" spans="1:28" ht="14.4">
      <c r="A58" t="str">
        <f>'[1]Cumulative Stats'!A163</f>
        <v>Mallory</v>
      </c>
      <c r="B58" s="8" t="s">
        <v>121</v>
      </c>
      <c r="C58">
        <f>'[1]Cumulative Stats'!C163</f>
        <v>2</v>
      </c>
      <c r="D58">
        <f>'[1]Cumulative Stats'!D163</f>
        <v>15</v>
      </c>
      <c r="E58">
        <f>'[1]Cumulative Stats'!E163</f>
        <v>7.5</v>
      </c>
      <c r="F58">
        <f>'[1]Cumulative Stats'!F163</f>
        <v>11</v>
      </c>
      <c r="G58">
        <f>'[1]Cumulative Stats'!G163</f>
        <v>0</v>
      </c>
      <c r="J58" t="str">
        <f>'[5]Cumulative Stats'!A178</f>
        <v>Carr</v>
      </c>
      <c r="K58" s="8" t="s">
        <v>125</v>
      </c>
      <c r="L58">
        <f>'[5]Cumulative Stats'!C178</f>
        <v>3</v>
      </c>
      <c r="O58" s="1"/>
      <c r="P58" s="4"/>
      <c r="Q58" s="4"/>
      <c r="R58" s="4"/>
      <c r="S58" s="9"/>
      <c r="T58" s="4"/>
      <c r="U58" s="4"/>
      <c r="V58" s="4"/>
      <c r="W58" s="4"/>
      <c r="X58" s="4"/>
      <c r="Y58" s="4"/>
      <c r="Z58" s="4"/>
      <c r="AB58" s="23"/>
    </row>
    <row r="59" spans="1:28" ht="14.4">
      <c r="A59" t="str">
        <f>'[3]Cumulative Stats'!A162</f>
        <v>Renfro</v>
      </c>
      <c r="B59" s="8" t="s">
        <v>123</v>
      </c>
      <c r="C59">
        <f>'[3]Cumulative Stats'!C162</f>
        <v>2</v>
      </c>
      <c r="D59">
        <f>'[3]Cumulative Stats'!D162</f>
        <v>11</v>
      </c>
      <c r="E59">
        <f>'[3]Cumulative Stats'!E162</f>
        <v>5.5</v>
      </c>
      <c r="F59">
        <f>'[3]Cumulative Stats'!F162</f>
        <v>11</v>
      </c>
      <c r="G59">
        <f>'[3]Cumulative Stats'!G162</f>
        <v>0</v>
      </c>
      <c r="J59" t="str">
        <f>'[12]Cumulative Stats'!A178</f>
        <v>Healy</v>
      </c>
      <c r="K59" s="8" t="s">
        <v>131</v>
      </c>
      <c r="L59">
        <f>'[12]Cumulative Stats'!C178</f>
        <v>3</v>
      </c>
      <c r="O59" s="1"/>
      <c r="P59" s="4"/>
      <c r="Q59" s="4"/>
      <c r="R59" s="4"/>
      <c r="S59" s="9"/>
      <c r="T59" s="4"/>
      <c r="U59" s="4"/>
      <c r="V59" s="4"/>
      <c r="W59" s="4"/>
      <c r="X59" s="4"/>
      <c r="Y59" s="4"/>
      <c r="Z59" s="4"/>
      <c r="AB59" s="23"/>
    </row>
    <row r="60" spans="1:28" ht="14.4">
      <c r="A60" t="str">
        <f>'[3]Cumulative Stats'!A165</f>
        <v>Kiner</v>
      </c>
      <c r="B60" s="8" t="s">
        <v>123</v>
      </c>
      <c r="C60">
        <f>'[3]Cumulative Stats'!C165</f>
        <v>2</v>
      </c>
      <c r="D60">
        <f>'[3]Cumulative Stats'!D165</f>
        <v>7</v>
      </c>
      <c r="E60">
        <f>'[3]Cumulative Stats'!E165</f>
        <v>3.5</v>
      </c>
      <c r="F60">
        <f>'[3]Cumulative Stats'!F165</f>
        <v>4</v>
      </c>
      <c r="G60">
        <f>'[3]Cumulative Stats'!G165</f>
        <v>0</v>
      </c>
      <c r="J60" t="str">
        <f>'[4]Cumulative Stats'!A175</f>
        <v>Naumoff</v>
      </c>
      <c r="K60" s="8" t="s">
        <v>124</v>
      </c>
      <c r="L60">
        <f>'[4]Cumulative Stats'!C175</f>
        <v>3</v>
      </c>
      <c r="O60" s="1"/>
      <c r="P60" s="4"/>
      <c r="Q60" s="4"/>
      <c r="R60" s="4"/>
      <c r="S60" s="9"/>
      <c r="T60" s="4"/>
      <c r="U60" s="4"/>
      <c r="V60" s="4"/>
      <c r="W60" s="4"/>
      <c r="X60" s="4"/>
      <c r="Y60" s="4"/>
      <c r="Z60" s="4"/>
      <c r="AB60" s="23"/>
    </row>
    <row r="61" spans="1:28" ht="14.4">
      <c r="A61" t="str">
        <f>'[9]Cumulative Stats'!A162</f>
        <v>Hazeltine</v>
      </c>
      <c r="B61" s="8" t="s">
        <v>129</v>
      </c>
      <c r="C61">
        <f>'[9]Cumulative Stats'!C162</f>
        <v>2</v>
      </c>
      <c r="D61">
        <f>'[9]Cumulative Stats'!D162</f>
        <v>3</v>
      </c>
      <c r="E61">
        <f>'[9]Cumulative Stats'!E162</f>
        <v>1.5</v>
      </c>
      <c r="F61">
        <f>'[9]Cumulative Stats'!F162</f>
        <v>3</v>
      </c>
      <c r="G61">
        <f>'[9]Cumulative Stats'!G162</f>
        <v>0</v>
      </c>
      <c r="J61" t="str">
        <f>'[8]Cumulative Stats'!A176</f>
        <v>Neal</v>
      </c>
      <c r="K61" s="8" t="s">
        <v>128</v>
      </c>
      <c r="L61">
        <f>'[8]Cumulative Stats'!C176</f>
        <v>3</v>
      </c>
      <c r="O61" s="1"/>
      <c r="P61" s="4"/>
      <c r="Q61" s="4"/>
      <c r="R61" s="4"/>
      <c r="S61" s="9"/>
      <c r="T61" s="4"/>
      <c r="U61" s="4"/>
      <c r="V61" s="4"/>
      <c r="W61" s="4"/>
      <c r="X61" s="4"/>
      <c r="Y61" s="4"/>
      <c r="Z61" s="4"/>
      <c r="AB61" s="23"/>
    </row>
    <row r="62" spans="1:28" ht="14.4">
      <c r="A62" t="str">
        <f>'[1]Cumulative Stats'!A162</f>
        <v>Allen</v>
      </c>
      <c r="B62" s="8" t="s">
        <v>121</v>
      </c>
      <c r="C62">
        <f>'[1]Cumulative Stats'!C162</f>
        <v>2</v>
      </c>
      <c r="D62">
        <f>'[1]Cumulative Stats'!D162</f>
        <v>0</v>
      </c>
      <c r="E62" s="6">
        <f>'[1]Cumulative Stats'!E162</f>
        <v>0</v>
      </c>
      <c r="F62">
        <f>'[1]Cumulative Stats'!F162</f>
        <v>0</v>
      </c>
      <c r="G62">
        <f>'[1]Cumulative Stats'!G162</f>
        <v>0</v>
      </c>
      <c r="J62" t="str">
        <f>'[5]Cumulative Stats'!A179</f>
        <v>Robinson</v>
      </c>
      <c r="K62" s="8" t="s">
        <v>125</v>
      </c>
      <c r="L62">
        <f>'[5]Cumulative Stats'!C179</f>
        <v>3</v>
      </c>
      <c r="O62" s="1"/>
      <c r="P62" s="4"/>
      <c r="Q62" s="4"/>
      <c r="R62" s="4"/>
      <c r="S62" s="9"/>
      <c r="T62" s="4"/>
      <c r="U62" s="4"/>
      <c r="V62" s="4"/>
      <c r="W62" s="4"/>
      <c r="X62" s="4"/>
      <c r="Y62" s="4"/>
      <c r="Z62" s="4"/>
      <c r="AB62" s="23"/>
    </row>
    <row r="63" spans="1:28" ht="14.4">
      <c r="A63" t="str">
        <f>'[10]Cumulative Stats'!A163</f>
        <v>Hayes</v>
      </c>
      <c r="B63" s="8" t="s">
        <v>130</v>
      </c>
      <c r="C63">
        <f>'[10]Cumulative Stats'!C163</f>
        <v>2</v>
      </c>
      <c r="D63">
        <f>'[10]Cumulative Stats'!D163</f>
        <v>0</v>
      </c>
      <c r="E63">
        <f>'[10]Cumulative Stats'!E163</f>
        <v>0</v>
      </c>
      <c r="F63">
        <f>'[10]Cumulative Stats'!F163</f>
        <v>0</v>
      </c>
      <c r="G63">
        <f>'[10]Cumulative Stats'!G163</f>
        <v>0</v>
      </c>
      <c r="J63" t="str">
        <f>'[11]Cumulative Stats'!A178</f>
        <v>Sniadecki</v>
      </c>
      <c r="K63" s="8" t="s">
        <v>132</v>
      </c>
      <c r="L63">
        <f>'[11]Cumulative Stats'!C178</f>
        <v>3</v>
      </c>
      <c r="O63" s="1"/>
      <c r="P63" s="4"/>
      <c r="Q63" s="4"/>
      <c r="R63" s="4"/>
      <c r="S63" s="9"/>
      <c r="T63" s="4"/>
      <c r="U63" s="4"/>
      <c r="V63" s="4"/>
      <c r="W63" s="4"/>
      <c r="X63" s="4"/>
      <c r="Y63" s="4"/>
      <c r="Z63" s="4"/>
      <c r="AB63" s="23"/>
    </row>
    <row r="64" spans="1:28" ht="14.4">
      <c r="A64" t="str">
        <f>'[11]Cumulative Stats'!A165</f>
        <v>Fuller</v>
      </c>
      <c r="B64" s="8" t="s">
        <v>132</v>
      </c>
      <c r="C64">
        <f>'[11]Cumulative Stats'!C165</f>
        <v>1</v>
      </c>
      <c r="D64">
        <f>'[11]Cumulative Stats'!D165</f>
        <v>29</v>
      </c>
      <c r="E64">
        <f>'[11]Cumulative Stats'!E165</f>
        <v>29</v>
      </c>
      <c r="F64">
        <f>'[11]Cumulative Stats'!F165</f>
        <v>29</v>
      </c>
      <c r="G64">
        <f>'[11]Cumulative Stats'!G165</f>
        <v>0</v>
      </c>
      <c r="J64" t="str">
        <f>'[4]Cumulative Stats'!A176</f>
        <v>Weger</v>
      </c>
      <c r="K64" s="8" t="s">
        <v>124</v>
      </c>
      <c r="L64">
        <f>'[4]Cumulative Stats'!C176</f>
        <v>3</v>
      </c>
      <c r="O64" s="1"/>
      <c r="P64" s="4"/>
      <c r="Q64" s="4"/>
      <c r="R64" s="4"/>
      <c r="S64" s="9"/>
      <c r="T64" s="4"/>
      <c r="U64" s="4"/>
      <c r="V64" s="4"/>
      <c r="W64" s="4"/>
      <c r="X64" s="4"/>
      <c r="Y64" s="4"/>
      <c r="Z64" s="4"/>
      <c r="AB64" s="23"/>
    </row>
    <row r="65" spans="1:28" ht="14.4">
      <c r="A65" t="str">
        <f>'[1]Cumulative Stats'!A167</f>
        <v>McCauley</v>
      </c>
      <c r="B65" s="8" t="s">
        <v>121</v>
      </c>
      <c r="C65">
        <f>'[1]Cumulative Stats'!C167</f>
        <v>1</v>
      </c>
      <c r="D65">
        <f>'[1]Cumulative Stats'!D167</f>
        <v>21</v>
      </c>
      <c r="E65" s="6">
        <f>'[1]Cumulative Stats'!E167</f>
        <v>21</v>
      </c>
      <c r="F65">
        <f>'[1]Cumulative Stats'!F167</f>
        <v>21</v>
      </c>
      <c r="G65">
        <f>'[1]Cumulative Stats'!G167</f>
        <v>0</v>
      </c>
      <c r="J65" t="str">
        <f>'[3]Cumulative Stats'!A181</f>
        <v>Cole</v>
      </c>
      <c r="K65" s="8" t="s">
        <v>123</v>
      </c>
      <c r="L65">
        <f>'[3]Cumulative Stats'!C181</f>
        <v>2.5</v>
      </c>
      <c r="O65" s="1"/>
      <c r="P65" s="4"/>
      <c r="Q65" s="4"/>
      <c r="R65" s="4"/>
      <c r="S65" s="9"/>
      <c r="T65" s="4"/>
      <c r="U65" s="4"/>
      <c r="V65" s="4"/>
      <c r="W65" s="4"/>
      <c r="X65" s="4"/>
      <c r="Y65" s="4"/>
      <c r="Z65" s="4"/>
      <c r="AB65" s="23"/>
    </row>
    <row r="66" spans="1:28" ht="14.4">
      <c r="A66" t="str">
        <f>'[11]Cumulative Stats'!A164</f>
        <v>Vanderbundt</v>
      </c>
      <c r="B66" s="8" t="s">
        <v>132</v>
      </c>
      <c r="C66">
        <f>'[11]Cumulative Stats'!C164</f>
        <v>1</v>
      </c>
      <c r="D66">
        <f>'[11]Cumulative Stats'!D164</f>
        <v>18</v>
      </c>
      <c r="E66">
        <f>'[11]Cumulative Stats'!E164</f>
        <v>18</v>
      </c>
      <c r="F66">
        <f>'[11]Cumulative Stats'!F164</f>
        <v>18</v>
      </c>
      <c r="G66">
        <f>'[11]Cumulative Stats'!G164</f>
        <v>0</v>
      </c>
      <c r="J66" t="str">
        <f>'[12]Cumulative Stats'!A179</f>
        <v>Rowe</v>
      </c>
      <c r="K66" s="8" t="s">
        <v>131</v>
      </c>
      <c r="L66">
        <f>'[12]Cumulative Stats'!C179</f>
        <v>2.5</v>
      </c>
      <c r="O66" s="1"/>
      <c r="P66" s="4"/>
      <c r="Q66" s="4"/>
      <c r="R66" s="4"/>
      <c r="S66" s="9"/>
      <c r="T66" s="4"/>
      <c r="U66" s="4"/>
      <c r="V66" s="4"/>
      <c r="W66" s="4"/>
      <c r="X66" s="4"/>
      <c r="Y66" s="4"/>
      <c r="Z66" s="4"/>
      <c r="AB66" s="23"/>
    </row>
    <row r="67" spans="1:28" ht="14.4">
      <c r="A67" t="str">
        <f>'[7]Cumulative Stats'!A165</f>
        <v>Winston</v>
      </c>
      <c r="B67" s="8" t="s">
        <v>127</v>
      </c>
      <c r="C67">
        <f>'[7]Cumulative Stats'!C165</f>
        <v>1</v>
      </c>
      <c r="D67">
        <f>'[7]Cumulative Stats'!D165</f>
        <v>18</v>
      </c>
      <c r="E67">
        <f>'[7]Cumulative Stats'!E165</f>
        <v>18</v>
      </c>
      <c r="F67">
        <f>'[7]Cumulative Stats'!F165</f>
        <v>18</v>
      </c>
      <c r="G67">
        <f>'[7]Cumulative Stats'!G165</f>
        <v>0</v>
      </c>
      <c r="J67" t="str">
        <f>'[9]Cumulative Stats'!A180</f>
        <v>Brown</v>
      </c>
      <c r="K67" s="8" t="s">
        <v>129</v>
      </c>
      <c r="L67">
        <f>'[9]Cumulative Stats'!C180</f>
        <v>2</v>
      </c>
      <c r="O67" s="1"/>
      <c r="P67" s="4"/>
      <c r="Q67" s="4"/>
      <c r="R67" s="4"/>
      <c r="S67" s="9"/>
      <c r="T67" s="4"/>
      <c r="U67" s="4"/>
      <c r="V67" s="4"/>
      <c r="W67" s="4"/>
      <c r="X67" s="4"/>
      <c r="Y67" s="4"/>
      <c r="Z67" s="4"/>
      <c r="AB67" s="23"/>
    </row>
    <row r="68" spans="1:28" ht="14.4">
      <c r="A68" t="str">
        <f>'[3]Cumulative Stats'!A166</f>
        <v>Howley</v>
      </c>
      <c r="B68" s="8" t="s">
        <v>123</v>
      </c>
      <c r="C68">
        <f>'[3]Cumulative Stats'!C166</f>
        <v>1</v>
      </c>
      <c r="D68">
        <f>'[3]Cumulative Stats'!D166</f>
        <v>17</v>
      </c>
      <c r="E68" s="6">
        <f>'[3]Cumulative Stats'!E166</f>
        <v>17</v>
      </c>
      <c r="F68">
        <f>'[3]Cumulative Stats'!F166</f>
        <v>17</v>
      </c>
      <c r="G68">
        <f>'[3]Cumulative Stats'!G166</f>
        <v>0</v>
      </c>
      <c r="J68" t="str">
        <f>'[10]Cumulative Stats'!A178</f>
        <v>Brumm</v>
      </c>
      <c r="K68" s="8" t="s">
        <v>130</v>
      </c>
      <c r="L68">
        <f>'[10]Cumulative Stats'!C178</f>
        <v>2</v>
      </c>
      <c r="O68" s="1"/>
      <c r="P68" s="4"/>
      <c r="Q68" s="4"/>
      <c r="R68" s="4"/>
      <c r="S68" s="9"/>
      <c r="T68" s="4"/>
      <c r="U68" s="4"/>
      <c r="V68" s="4"/>
      <c r="W68" s="4"/>
      <c r="X68" s="4"/>
      <c r="Y68" s="4"/>
      <c r="Z68" s="4"/>
      <c r="AB68" s="23"/>
    </row>
    <row r="69" spans="1:28" ht="14.4">
      <c r="A69" t="str">
        <f>'[1]Cumulative Stats'!A165</f>
        <v>Hansen</v>
      </c>
      <c r="B69" s="8" t="s">
        <v>121</v>
      </c>
      <c r="C69">
        <f>'[1]Cumulative Stats'!C165</f>
        <v>1</v>
      </c>
      <c r="D69">
        <f>'[1]Cumulative Stats'!D165</f>
        <v>14</v>
      </c>
      <c r="E69">
        <f>'[1]Cumulative Stats'!E165</f>
        <v>14</v>
      </c>
      <c r="F69">
        <f>'[1]Cumulative Stats'!F165</f>
        <v>14</v>
      </c>
      <c r="G69">
        <f>'[1]Cumulative Stats'!G165</f>
        <v>0</v>
      </c>
      <c r="J69" t="str">
        <f>'[2]Cumulative Stats'!A178</f>
        <v>Butkus</v>
      </c>
      <c r="K69" s="8" t="s">
        <v>122</v>
      </c>
      <c r="L69">
        <f>'[2]Cumulative Stats'!C178</f>
        <v>2</v>
      </c>
      <c r="O69" s="1"/>
      <c r="P69" s="4"/>
      <c r="Q69" s="4"/>
      <c r="R69" s="4"/>
      <c r="S69" s="9"/>
      <c r="T69" s="4"/>
      <c r="U69" s="4"/>
      <c r="V69" s="4"/>
      <c r="W69" s="4"/>
      <c r="X69" s="4"/>
      <c r="Y69" s="4"/>
      <c r="Z69" s="4"/>
      <c r="AB69" s="23"/>
    </row>
    <row r="70" spans="1:28" ht="14.4">
      <c r="A70" t="str">
        <f>'[8]Cumulative Stats'!A163</f>
        <v>Scarpati</v>
      </c>
      <c r="B70" s="8" t="s">
        <v>128</v>
      </c>
      <c r="C70">
        <f>'[8]Cumulative Stats'!C163</f>
        <v>1</v>
      </c>
      <c r="D70">
        <f>'[8]Cumulative Stats'!D163</f>
        <v>11</v>
      </c>
      <c r="E70">
        <f>'[8]Cumulative Stats'!E163</f>
        <v>11</v>
      </c>
      <c r="F70">
        <f>'[8]Cumulative Stats'!F163</f>
        <v>11</v>
      </c>
      <c r="G70">
        <f>'[8]Cumulative Stats'!G163</f>
        <v>0</v>
      </c>
      <c r="J70" t="str">
        <f>'[2]Cumulative Stats'!A179</f>
        <v>Gunner</v>
      </c>
      <c r="K70" s="8" t="s">
        <v>122</v>
      </c>
      <c r="L70">
        <f>'[2]Cumulative Stats'!C179</f>
        <v>2</v>
      </c>
      <c r="O70" s="1"/>
      <c r="P70" s="4"/>
      <c r="Q70" s="4"/>
      <c r="R70" s="4"/>
      <c r="S70" s="9"/>
      <c r="T70" s="4"/>
      <c r="U70" s="4"/>
      <c r="V70" s="4"/>
      <c r="W70" s="4"/>
      <c r="X70" s="4"/>
      <c r="Y70" s="4"/>
      <c r="Z70" s="4"/>
      <c r="AB70" s="23"/>
    </row>
    <row r="71" spans="1:28" ht="14.4">
      <c r="A71" t="str">
        <f>'[1]Cumulative Stats'!A164</f>
        <v>Nobis</v>
      </c>
      <c r="B71" s="8" t="s">
        <v>121</v>
      </c>
      <c r="C71">
        <f>'[1]Cumulative Stats'!C164</f>
        <v>1</v>
      </c>
      <c r="D71">
        <f>'[1]Cumulative Stats'!D164</f>
        <v>11</v>
      </c>
      <c r="E71">
        <f>'[1]Cumulative Stats'!E164</f>
        <v>11</v>
      </c>
      <c r="F71">
        <f>'[1]Cumulative Stats'!F164</f>
        <v>11</v>
      </c>
      <c r="G71">
        <f>'[1]Cumulative Stats'!G164</f>
        <v>0</v>
      </c>
      <c r="J71" t="str">
        <f>'[5]Cumulative Stats'!A181</f>
        <v>Hardy</v>
      </c>
      <c r="K71" s="8" t="s">
        <v>125</v>
      </c>
      <c r="L71">
        <f>'[5]Cumulative Stats'!C181</f>
        <v>2</v>
      </c>
      <c r="O71" s="1"/>
      <c r="P71" s="4"/>
      <c r="Q71" s="4"/>
      <c r="R71" s="4"/>
      <c r="S71" s="9"/>
      <c r="T71" s="4"/>
      <c r="U71" s="4"/>
      <c r="V71" s="4"/>
      <c r="W71" s="4"/>
      <c r="X71" s="4"/>
      <c r="Y71" s="4"/>
      <c r="Z71" s="4"/>
      <c r="AB71" s="23"/>
    </row>
    <row r="72" spans="1:28" ht="14.4">
      <c r="A72" t="str">
        <f>'[13]Cumulative Stats'!A163</f>
        <v>Hanburger</v>
      </c>
      <c r="B72" s="8" t="s">
        <v>133</v>
      </c>
      <c r="C72">
        <f>'[13]Cumulative Stats'!C163</f>
        <v>1</v>
      </c>
      <c r="D72">
        <f>'[13]Cumulative Stats'!D163</f>
        <v>8</v>
      </c>
      <c r="E72" s="6">
        <f>'[13]Cumulative Stats'!E163</f>
        <v>8</v>
      </c>
      <c r="F72">
        <f>'[13]Cumulative Stats'!F163</f>
        <v>8</v>
      </c>
      <c r="G72">
        <f>'[13]Cumulative Stats'!G163</f>
        <v>0</v>
      </c>
      <c r="J72" t="str">
        <f>'[11]Cumulative Stats'!A179</f>
        <v>Hart</v>
      </c>
      <c r="K72" s="8" t="s">
        <v>132</v>
      </c>
      <c r="L72">
        <f>'[11]Cumulative Stats'!C179</f>
        <v>2</v>
      </c>
      <c r="O72" s="1"/>
      <c r="P72" s="4"/>
      <c r="Q72" s="4"/>
      <c r="R72" s="4"/>
      <c r="S72" s="9"/>
      <c r="T72" s="4"/>
      <c r="U72" s="4"/>
      <c r="V72" s="4"/>
      <c r="W72" s="4"/>
      <c r="X72" s="4"/>
      <c r="Y72" s="4"/>
      <c r="Z72" s="4"/>
      <c r="AB72" s="23"/>
    </row>
    <row r="73" spans="1:28" ht="14.4">
      <c r="A73" t="str">
        <f>'[9]Cumulative Stats'!A163</f>
        <v>Eaton</v>
      </c>
      <c r="B73" s="8" t="s">
        <v>129</v>
      </c>
      <c r="C73">
        <f>'[9]Cumulative Stats'!C163</f>
        <v>1</v>
      </c>
      <c r="D73">
        <f>'[9]Cumulative Stats'!D163</f>
        <v>8</v>
      </c>
      <c r="E73" s="6">
        <f>'[9]Cumulative Stats'!E163</f>
        <v>8</v>
      </c>
      <c r="F73">
        <f>'[9]Cumulative Stats'!F163</f>
        <v>8</v>
      </c>
      <c r="G73">
        <f>'[9]Cumulative Stats'!G163</f>
        <v>0</v>
      </c>
      <c r="J73" t="str">
        <f>'[11]Cumulative Stats'!A180</f>
        <v>Hindman</v>
      </c>
      <c r="K73" s="8" t="s">
        <v>132</v>
      </c>
      <c r="L73">
        <f>'[11]Cumulative Stats'!C180</f>
        <v>2</v>
      </c>
      <c r="O73" s="1"/>
      <c r="P73" s="4"/>
      <c r="Q73" s="4"/>
      <c r="R73" s="4"/>
      <c r="S73" s="9"/>
      <c r="T73" s="4"/>
      <c r="U73" s="4"/>
      <c r="V73" s="4"/>
      <c r="W73" s="4"/>
      <c r="X73" s="4"/>
      <c r="Y73" s="4"/>
      <c r="Z73" s="4"/>
      <c r="AB73" s="23"/>
    </row>
    <row r="74" spans="1:28" ht="14.4">
      <c r="A74" t="str">
        <f>'[5]Cumulative Stats'!A164</f>
        <v>Carr</v>
      </c>
      <c r="B74" s="8" t="s">
        <v>125</v>
      </c>
      <c r="C74">
        <f>'[5]Cumulative Stats'!C164</f>
        <v>1</v>
      </c>
      <c r="D74">
        <f>'[5]Cumulative Stats'!D164</f>
        <v>6</v>
      </c>
      <c r="E74" s="6">
        <f>'[5]Cumulative Stats'!E164</f>
        <v>6</v>
      </c>
      <c r="F74">
        <f>'[5]Cumulative Stats'!F164</f>
        <v>6</v>
      </c>
      <c r="G74">
        <f>'[5]Cumulative Stats'!G164</f>
        <v>0</v>
      </c>
      <c r="J74" t="str">
        <f>'[7]Cumulative Stats'!A180</f>
        <v>Kassulke</v>
      </c>
      <c r="K74" s="8" t="s">
        <v>127</v>
      </c>
      <c r="L74">
        <f>'[7]Cumulative Stats'!C180</f>
        <v>2</v>
      </c>
      <c r="O74" s="1"/>
      <c r="P74" s="4"/>
      <c r="Q74" s="4"/>
      <c r="R74" s="4"/>
      <c r="S74" s="9"/>
      <c r="T74" s="4"/>
      <c r="U74" s="4"/>
      <c r="V74" s="4"/>
      <c r="W74" s="4"/>
      <c r="X74" s="4"/>
      <c r="Y74" s="4"/>
      <c r="Z74" s="4"/>
      <c r="AB74" s="23"/>
    </row>
    <row r="75" spans="1:28" ht="14.4">
      <c r="A75" t="str">
        <f>'[9]Cumulative Stats'!A164</f>
        <v>Files</v>
      </c>
      <c r="B75" s="8" t="s">
        <v>129</v>
      </c>
      <c r="C75">
        <f>'[9]Cumulative Stats'!C164</f>
        <v>1</v>
      </c>
      <c r="D75">
        <f>'[9]Cumulative Stats'!D164</f>
        <v>4</v>
      </c>
      <c r="E75">
        <f>'[9]Cumulative Stats'!E164</f>
        <v>4</v>
      </c>
      <c r="F75">
        <f>'[9]Cumulative Stats'!F164</f>
        <v>4</v>
      </c>
      <c r="G75">
        <f>'[9]Cumulative Stats'!G164</f>
        <v>0</v>
      </c>
      <c r="J75" t="str">
        <f>'[3]Cumulative Stats'!A183</f>
        <v>Kiner</v>
      </c>
      <c r="K75" s="8" t="s">
        <v>123</v>
      </c>
      <c r="L75">
        <f>'[3]Cumulative Stats'!C183</f>
        <v>2</v>
      </c>
      <c r="O75" s="1"/>
      <c r="P75" s="4"/>
      <c r="Q75" s="4"/>
      <c r="R75" s="4"/>
      <c r="S75" s="9"/>
      <c r="T75" s="4"/>
      <c r="U75" s="4"/>
      <c r="V75" s="4"/>
      <c r="W75" s="4"/>
      <c r="X75" s="4"/>
      <c r="Y75" s="4"/>
      <c r="Z75" s="4"/>
      <c r="AB75" s="23"/>
    </row>
    <row r="76" spans="1:28" ht="14.4">
      <c r="A76" t="str">
        <f>'[2]Cumulative Stats'!A163</f>
        <v>Brupbacher</v>
      </c>
      <c r="B76" s="8" t="s">
        <v>122</v>
      </c>
      <c r="C76">
        <f>'[2]Cumulative Stats'!C163</f>
        <v>1</v>
      </c>
      <c r="D76">
        <f>'[2]Cumulative Stats'!D163</f>
        <v>4</v>
      </c>
      <c r="E76">
        <f>'[2]Cumulative Stats'!E163</f>
        <v>4</v>
      </c>
      <c r="F76">
        <f>'[2]Cumulative Stats'!F163</f>
        <v>4</v>
      </c>
      <c r="G76">
        <f>'[2]Cumulative Stats'!G163</f>
        <v>0</v>
      </c>
      <c r="J76" t="str">
        <f>'[12]Cumulative Stats'!A180</f>
        <v>Krueger</v>
      </c>
      <c r="K76" s="8" t="s">
        <v>131</v>
      </c>
      <c r="L76">
        <f>'[12]Cumulative Stats'!C180</f>
        <v>2</v>
      </c>
      <c r="O76" s="1"/>
      <c r="P76" s="4"/>
      <c r="Q76" s="4"/>
      <c r="R76" s="4"/>
      <c r="S76" s="9"/>
      <c r="T76" s="4"/>
      <c r="U76" s="4"/>
      <c r="V76" s="4"/>
      <c r="W76" s="4"/>
      <c r="X76" s="4"/>
      <c r="Y76" s="4"/>
      <c r="Z76" s="4"/>
      <c r="AB76" s="23"/>
    </row>
    <row r="77" spans="1:28" ht="14.4">
      <c r="A77" t="str">
        <f>'[2]Cumulative Stats'!A162</f>
        <v>Taylor</v>
      </c>
      <c r="B77" s="8" t="s">
        <v>122</v>
      </c>
      <c r="C77">
        <f>'[2]Cumulative Stats'!C162</f>
        <v>1</v>
      </c>
      <c r="D77">
        <f>'[2]Cumulative Stats'!D162</f>
        <v>1</v>
      </c>
      <c r="E77">
        <f>'[2]Cumulative Stats'!E162</f>
        <v>1</v>
      </c>
      <c r="F77">
        <f>'[2]Cumulative Stats'!F162</f>
        <v>1</v>
      </c>
      <c r="G77">
        <f>'[2]Cumulative Stats'!G162</f>
        <v>0</v>
      </c>
      <c r="J77" t="str">
        <f>'[4]Cumulative Stats'!A179</f>
        <v>Lucci</v>
      </c>
      <c r="K77" s="8" t="s">
        <v>124</v>
      </c>
      <c r="L77">
        <f>'[4]Cumulative Stats'!C179</f>
        <v>2</v>
      </c>
      <c r="O77" s="1"/>
      <c r="P77" s="4"/>
      <c r="Q77" s="4"/>
      <c r="R77" s="4"/>
      <c r="S77" s="9"/>
      <c r="T77" s="4"/>
      <c r="U77" s="4"/>
      <c r="V77" s="4"/>
      <c r="W77" s="4"/>
      <c r="X77" s="4"/>
      <c r="Y77" s="4"/>
      <c r="Z77" s="4"/>
      <c r="AB77" s="23"/>
    </row>
    <row r="78" spans="1:28" ht="14.4">
      <c r="A78" t="str">
        <f>'[7]Cumulative Stats'!A166</f>
        <v>West</v>
      </c>
      <c r="B78" s="8" t="s">
        <v>127</v>
      </c>
      <c r="C78">
        <f>'[7]Cumulative Stats'!C166</f>
        <v>1</v>
      </c>
      <c r="D78">
        <f>'[7]Cumulative Stats'!D166</f>
        <v>0</v>
      </c>
      <c r="E78">
        <f>'[7]Cumulative Stats'!E166</f>
        <v>0</v>
      </c>
      <c r="F78">
        <f>'[7]Cumulative Stats'!F166</f>
        <v>0</v>
      </c>
      <c r="G78">
        <f>'[7]Cumulative Stats'!G166</f>
        <v>0</v>
      </c>
      <c r="J78" t="str">
        <f>'[5]Cumulative Stats'!A180</f>
        <v>McCoy</v>
      </c>
      <c r="K78" s="8" t="s">
        <v>125</v>
      </c>
      <c r="L78">
        <f>'[5]Cumulative Stats'!C180</f>
        <v>2</v>
      </c>
      <c r="O78" s="1"/>
      <c r="P78" s="4"/>
      <c r="Q78" s="4"/>
      <c r="R78" s="4"/>
      <c r="S78" s="9"/>
      <c r="T78" s="4"/>
      <c r="U78" s="4"/>
      <c r="V78" s="4"/>
      <c r="W78" s="4"/>
      <c r="X78" s="4"/>
      <c r="Y78" s="4"/>
      <c r="Z78" s="4"/>
      <c r="AB78" s="23"/>
    </row>
    <row r="79" spans="1:28" ht="14.4">
      <c r="A79" t="str">
        <f>'[2]Cumulative Stats'!A165</f>
        <v>Clark</v>
      </c>
      <c r="B79" s="8" t="s">
        <v>122</v>
      </c>
      <c r="C79">
        <f>'[2]Cumulative Stats'!C165</f>
        <v>1</v>
      </c>
      <c r="D79">
        <f>'[2]Cumulative Stats'!D165</f>
        <v>0</v>
      </c>
      <c r="E79">
        <f>'[2]Cumulative Stats'!E165</f>
        <v>0</v>
      </c>
      <c r="F79">
        <f>'[2]Cumulative Stats'!F165</f>
        <v>0</v>
      </c>
      <c r="G79">
        <f>'[2]Cumulative Stats'!G165</f>
        <v>0</v>
      </c>
      <c r="J79" t="str">
        <f>'[3]Cumulative Stats'!A182</f>
        <v>Renfro</v>
      </c>
      <c r="K79" s="8" t="s">
        <v>123</v>
      </c>
      <c r="L79">
        <f>'[3]Cumulative Stats'!C182</f>
        <v>2</v>
      </c>
      <c r="O79" s="1"/>
      <c r="P79" s="4"/>
      <c r="Q79" s="4"/>
      <c r="R79" s="4"/>
      <c r="S79" s="9"/>
      <c r="T79" s="4"/>
      <c r="U79" s="4"/>
      <c r="V79" s="4"/>
      <c r="W79" s="4"/>
      <c r="X79" s="4"/>
      <c r="Y79" s="4"/>
      <c r="Z79" s="4"/>
      <c r="AB79" s="23"/>
    </row>
    <row r="80" spans="1:28" ht="14.4">
      <c r="A80" t="str">
        <f>'[2]Cumulative Stats'!A166</f>
        <v>McRae</v>
      </c>
      <c r="B80" s="8" t="s">
        <v>122</v>
      </c>
      <c r="C80">
        <f>'[2]Cumulative Stats'!C166</f>
        <v>1</v>
      </c>
      <c r="D80">
        <f>'[2]Cumulative Stats'!D166</f>
        <v>0</v>
      </c>
      <c r="E80">
        <f>'[2]Cumulative Stats'!E166</f>
        <v>0</v>
      </c>
      <c r="F80">
        <f>'[2]Cumulative Stats'!F166</f>
        <v>0</v>
      </c>
      <c r="G80">
        <f>'[2]Cumulative Stats'!G166</f>
        <v>0</v>
      </c>
      <c r="J80" t="str">
        <f>'[4]Cumulative Stats'!A177</f>
        <v>Rush</v>
      </c>
      <c r="K80" s="8" t="s">
        <v>124</v>
      </c>
      <c r="L80">
        <f>'[4]Cumulative Stats'!C177</f>
        <v>2</v>
      </c>
      <c r="O80" s="1"/>
      <c r="P80" s="4"/>
      <c r="Q80" s="4"/>
      <c r="R80" s="4"/>
      <c r="S80" s="9"/>
      <c r="T80" s="4"/>
      <c r="U80" s="4"/>
      <c r="V80" s="4"/>
      <c r="W80" s="4"/>
      <c r="X80" s="4"/>
      <c r="Y80" s="4"/>
      <c r="Z80" s="4"/>
      <c r="AB80" s="23"/>
    </row>
    <row r="81" spans="1:28" ht="14.4">
      <c r="A81" t="str">
        <f>'[4]Cumulative Stats'!A164</f>
        <v>Hand</v>
      </c>
      <c r="B81" s="8" t="s">
        <v>124</v>
      </c>
      <c r="C81">
        <f>'[4]Cumulative Stats'!C164</f>
        <v>1</v>
      </c>
      <c r="D81">
        <f>'[4]Cumulative Stats'!D164</f>
        <v>0</v>
      </c>
      <c r="E81">
        <f>'[4]Cumulative Stats'!E164</f>
        <v>0</v>
      </c>
      <c r="F81">
        <f>'[4]Cumulative Stats'!F164</f>
        <v>0</v>
      </c>
      <c r="G81">
        <f>'[4]Cumulative Stats'!G164</f>
        <v>0</v>
      </c>
      <c r="J81" t="str">
        <f>'[2]Cumulative Stats'!A180</f>
        <v>Smith</v>
      </c>
      <c r="K81" s="8" t="s">
        <v>122</v>
      </c>
      <c r="L81">
        <f>'[2]Cumulative Stats'!C180</f>
        <v>2</v>
      </c>
      <c r="O81" s="1"/>
      <c r="P81" s="4"/>
      <c r="Q81" s="4"/>
      <c r="R81" s="4"/>
      <c r="S81" s="9"/>
      <c r="T81" s="4"/>
      <c r="U81" s="4"/>
      <c r="V81" s="4"/>
      <c r="W81" s="4"/>
      <c r="X81" s="4"/>
      <c r="Y81" s="4"/>
      <c r="Z81" s="4"/>
      <c r="AB81" s="23"/>
    </row>
    <row r="82" spans="1:28" ht="14.4">
      <c r="A82" t="str">
        <f>'[2]Cumulative Stats'!A164</f>
        <v>Seals</v>
      </c>
      <c r="B82" s="8" t="s">
        <v>122</v>
      </c>
      <c r="C82">
        <f>'[2]Cumulative Stats'!C164</f>
        <v>1</v>
      </c>
      <c r="D82">
        <f>'[2]Cumulative Stats'!D164</f>
        <v>0</v>
      </c>
      <c r="E82">
        <f>'[2]Cumulative Stats'!E164</f>
        <v>0</v>
      </c>
      <c r="F82">
        <f>'[2]Cumulative Stats'!F164</f>
        <v>0</v>
      </c>
      <c r="G82">
        <f>'[2]Cumulative Stats'!G164</f>
        <v>0</v>
      </c>
      <c r="J82" t="str">
        <f>'[13]Cumulative Stats'!A178</f>
        <v>Tillman</v>
      </c>
      <c r="K82" s="8" t="s">
        <v>133</v>
      </c>
      <c r="L82">
        <f>'[13]Cumulative Stats'!C178</f>
        <v>2</v>
      </c>
      <c r="O82" s="1"/>
      <c r="P82" s="4"/>
      <c r="Q82" s="4"/>
      <c r="R82" s="4"/>
      <c r="S82" s="9"/>
      <c r="T82" s="4"/>
      <c r="U82" s="4"/>
      <c r="V82" s="4"/>
      <c r="W82" s="4"/>
      <c r="X82" s="4"/>
      <c r="Y82" s="4"/>
      <c r="Z82" s="4"/>
      <c r="AB82" s="23"/>
    </row>
    <row r="83" spans="1:28" ht="14.4">
      <c r="A83" t="str">
        <f>'[3]Cumulative Stats'!A167</f>
        <v>Washington</v>
      </c>
      <c r="B83" s="8" t="s">
        <v>123</v>
      </c>
      <c r="C83">
        <f>'[3]Cumulative Stats'!C167</f>
        <v>1</v>
      </c>
      <c r="D83">
        <f>'[3]Cumulative Stats'!D167</f>
        <v>0</v>
      </c>
      <c r="E83" s="6">
        <f>'[3]Cumulative Stats'!E167</f>
        <v>0</v>
      </c>
      <c r="F83">
        <f>'[3]Cumulative Stats'!F167</f>
        <v>0</v>
      </c>
      <c r="G83">
        <f>'[3]Cumulative Stats'!G167</f>
        <v>0</v>
      </c>
      <c r="J83" t="str">
        <f>'[11]Cumulative Stats'!A181</f>
        <v>Wilcox</v>
      </c>
      <c r="K83" s="8" t="s">
        <v>132</v>
      </c>
      <c r="L83">
        <f>'[11]Cumulative Stats'!C181</f>
        <v>2</v>
      </c>
      <c r="O83" s="1"/>
      <c r="P83" s="4"/>
      <c r="Q83" s="4"/>
      <c r="R83" s="4"/>
      <c r="S83" s="9"/>
      <c r="T83" s="4"/>
      <c r="U83" s="4"/>
      <c r="V83" s="4"/>
      <c r="W83" s="4"/>
      <c r="X83" s="4"/>
      <c r="Y83" s="4"/>
      <c r="Z83" s="4"/>
      <c r="AB83" s="23"/>
    </row>
    <row r="84" spans="1:28" ht="14.4">
      <c r="A84" t="str">
        <f>'[4]Cumulative Stats'!A165</f>
        <v>Williams</v>
      </c>
      <c r="B84" s="8" t="s">
        <v>124</v>
      </c>
      <c r="C84">
        <f>'[4]Cumulative Stats'!C165</f>
        <v>1</v>
      </c>
      <c r="D84">
        <f>'[4]Cumulative Stats'!D165</f>
        <v>0</v>
      </c>
      <c r="E84" s="6">
        <f>'[4]Cumulative Stats'!E165</f>
        <v>0</v>
      </c>
      <c r="F84">
        <f>'[4]Cumulative Stats'!F165</f>
        <v>0</v>
      </c>
      <c r="G84">
        <f>'[4]Cumulative Stats'!G165</f>
        <v>0</v>
      </c>
      <c r="J84" t="str">
        <f>'[4]Cumulative Stats'!A178</f>
        <v>Williams</v>
      </c>
      <c r="K84" s="8" t="s">
        <v>124</v>
      </c>
      <c r="L84">
        <f>'[4]Cumulative Stats'!C178</f>
        <v>2</v>
      </c>
      <c r="O84" s="1"/>
      <c r="P84" s="4"/>
      <c r="Q84" s="4"/>
      <c r="R84" s="4"/>
      <c r="S84" s="9"/>
      <c r="T84" s="4"/>
      <c r="U84" s="4"/>
      <c r="V84" s="4"/>
      <c r="W84" s="4"/>
      <c r="X84" s="4"/>
      <c r="Y84" s="4"/>
      <c r="Z84" s="4"/>
      <c r="AB84" s="23"/>
    </row>
    <row r="85" spans="1:28" ht="14.4">
      <c r="A85" t="str">
        <f>'[11]Cumulative Stats'!A166</f>
        <v>Randolph</v>
      </c>
      <c r="B85" s="8" t="s">
        <v>132</v>
      </c>
      <c r="C85">
        <f>'[11]Cumulative Stats'!C166</f>
        <v>1</v>
      </c>
      <c r="D85">
        <f>'[11]Cumulative Stats'!D166</f>
        <v>0</v>
      </c>
      <c r="E85" s="6">
        <f>'[11]Cumulative Stats'!E166</f>
        <v>0</v>
      </c>
      <c r="F85">
        <f>'[11]Cumulative Stats'!F166</f>
        <v>0</v>
      </c>
      <c r="G85">
        <f>'[11]Cumulative Stats'!G166</f>
        <v>0</v>
      </c>
      <c r="J85" t="str">
        <f>'[13]Cumulative Stats'!A180</f>
        <v>Bosch</v>
      </c>
      <c r="K85" s="8" t="s">
        <v>133</v>
      </c>
      <c r="L85">
        <f>'[13]Cumulative Stats'!C180</f>
        <v>1.5</v>
      </c>
      <c r="O85" s="1"/>
      <c r="P85" s="4"/>
      <c r="Q85" s="4"/>
      <c r="R85" s="4"/>
      <c r="S85" s="9"/>
      <c r="T85" s="4"/>
      <c r="U85" s="4"/>
      <c r="V85" s="4"/>
      <c r="W85" s="4"/>
      <c r="X85" s="4"/>
      <c r="Y85" s="4"/>
      <c r="Z85" s="4"/>
      <c r="AB85" s="23"/>
    </row>
    <row r="86" spans="1:28" ht="14.4">
      <c r="A86" t="str">
        <f>'[1]Cumulative Stats'!A166</f>
        <v>Humphrey</v>
      </c>
      <c r="B86" s="8" t="s">
        <v>121</v>
      </c>
      <c r="C86">
        <f>'[1]Cumulative Stats'!C166</f>
        <v>1</v>
      </c>
      <c r="D86">
        <f>'[1]Cumulative Stats'!D166</f>
        <v>-1</v>
      </c>
      <c r="E86">
        <f>'[1]Cumulative Stats'!E166</f>
        <v>-1</v>
      </c>
      <c r="F86">
        <f>'[1]Cumulative Stats'!F166</f>
        <v>0</v>
      </c>
      <c r="G86">
        <f>'[1]Cumulative Stats'!G166</f>
        <v>0</v>
      </c>
      <c r="J86" t="str">
        <f>'[11]Cumulative Stats'!A182</f>
        <v>Phillips</v>
      </c>
      <c r="K86" s="8" t="s">
        <v>132</v>
      </c>
      <c r="L86">
        <f>'[11]Cumulative Stats'!C182</f>
        <v>1.5</v>
      </c>
      <c r="O86" s="1"/>
      <c r="P86" s="4"/>
      <c r="Q86" s="4"/>
      <c r="R86" s="4"/>
      <c r="S86" s="9"/>
      <c r="T86" s="4"/>
      <c r="U86" s="4"/>
      <c r="V86" s="4"/>
      <c r="W86" s="4"/>
      <c r="X86" s="4"/>
      <c r="Y86" s="4"/>
      <c r="Z86" s="4"/>
      <c r="AB86" s="23"/>
    </row>
    <row r="87" spans="1:28" ht="14.4">
      <c r="B87" s="8"/>
      <c r="J87" t="str">
        <f>'[6]Cumulative Stats'!A180</f>
        <v>Purnell</v>
      </c>
      <c r="K87" s="8" t="s">
        <v>126</v>
      </c>
      <c r="L87">
        <f>'[6]Cumulative Stats'!C180</f>
        <v>1.5</v>
      </c>
      <c r="O87" s="1"/>
      <c r="P87" s="4"/>
      <c r="Q87" s="4"/>
      <c r="R87" s="4"/>
      <c r="S87" s="9"/>
      <c r="T87" s="4"/>
      <c r="U87" s="4"/>
      <c r="V87" s="4"/>
      <c r="W87" s="4"/>
      <c r="X87" s="4"/>
      <c r="Y87" s="4"/>
      <c r="Z87" s="4"/>
      <c r="AB87" s="23"/>
    </row>
    <row r="88" spans="1:28" ht="14.4">
      <c r="B88" s="8"/>
      <c r="J88" t="str">
        <f>'[13]Cumulative Stats'!A179</f>
        <v>Sistrunk</v>
      </c>
      <c r="K88" s="8" t="s">
        <v>133</v>
      </c>
      <c r="L88">
        <f>'[13]Cumulative Stats'!C179</f>
        <v>1.5</v>
      </c>
      <c r="O88" s="1"/>
      <c r="P88" s="4"/>
      <c r="Q88" s="4"/>
      <c r="R88" s="4"/>
      <c r="S88" s="9"/>
      <c r="T88" s="4"/>
      <c r="U88" s="4"/>
      <c r="V88" s="4"/>
      <c r="W88" s="4"/>
      <c r="X88" s="4"/>
      <c r="Y88" s="4"/>
      <c r="Z88" s="4"/>
      <c r="AB88" s="23"/>
    </row>
    <row r="89" spans="1:28" ht="14.4">
      <c r="B89" s="8"/>
      <c r="J89" t="str">
        <f>'[8]Cumulative Stats'!A177</f>
        <v>Townes</v>
      </c>
      <c r="K89" s="8" t="s">
        <v>128</v>
      </c>
      <c r="L89">
        <f>'[8]Cumulative Stats'!C177</f>
        <v>1.5</v>
      </c>
      <c r="O89" s="1"/>
      <c r="P89" s="4"/>
      <c r="Q89" s="4"/>
      <c r="R89" s="4"/>
      <c r="S89" s="9"/>
      <c r="T89" s="4"/>
      <c r="U89" s="4"/>
      <c r="V89" s="4"/>
      <c r="W89" s="4"/>
      <c r="X89" s="4"/>
      <c r="Y89" s="4"/>
      <c r="Z89" s="4"/>
      <c r="AB89" s="23"/>
    </row>
    <row r="90" spans="1:28" ht="14.4">
      <c r="B90" s="8"/>
      <c r="J90" t="str">
        <f>'[11]Cumulative Stats'!A183</f>
        <v>Belk</v>
      </c>
      <c r="K90" s="8" t="s">
        <v>132</v>
      </c>
      <c r="L90">
        <f>'[11]Cumulative Stats'!C183</f>
        <v>1</v>
      </c>
      <c r="O90" s="1"/>
      <c r="P90" s="4"/>
      <c r="Q90" s="4"/>
      <c r="R90" s="4"/>
      <c r="S90" s="9"/>
      <c r="T90" s="4"/>
      <c r="U90" s="4"/>
      <c r="V90" s="4"/>
      <c r="W90" s="4"/>
      <c r="X90" s="4"/>
      <c r="Y90" s="4"/>
      <c r="Z90" s="4"/>
      <c r="AB90" s="23"/>
    </row>
    <row r="91" spans="1:28" ht="14.4">
      <c r="B91" s="8"/>
      <c r="J91" t="str">
        <f>'[10]Cumulative Stats'!A180</f>
        <v>Calloway</v>
      </c>
      <c r="K91" s="8" t="s">
        <v>130</v>
      </c>
      <c r="L91">
        <f>'[10]Cumulative Stats'!C180</f>
        <v>1</v>
      </c>
      <c r="O91" s="1"/>
      <c r="P91" s="4"/>
      <c r="Q91" s="4"/>
      <c r="R91" s="4"/>
      <c r="S91" s="9"/>
      <c r="T91" s="4"/>
      <c r="U91" s="4"/>
      <c r="V91" s="4"/>
      <c r="W91" s="4"/>
      <c r="X91" s="4"/>
      <c r="Y91" s="4"/>
      <c r="Z91" s="4"/>
      <c r="AB91" s="23"/>
    </row>
    <row r="92" spans="1:28" ht="14.4">
      <c r="B92" s="8"/>
      <c r="E92" s="6"/>
      <c r="J92" t="str">
        <f>'[1]Cumulative Stats'!A178</f>
        <v>Condren</v>
      </c>
      <c r="K92" s="8" t="s">
        <v>121</v>
      </c>
      <c r="L92">
        <f>'[1]Cumulative Stats'!C178</f>
        <v>1</v>
      </c>
      <c r="O92" s="1"/>
      <c r="P92" s="4"/>
      <c r="Q92" s="4"/>
      <c r="R92" s="4"/>
      <c r="S92" s="9"/>
      <c r="T92" s="4"/>
      <c r="U92" s="4"/>
      <c r="V92" s="4"/>
      <c r="W92" s="4"/>
      <c r="X92" s="4"/>
      <c r="Y92" s="4"/>
      <c r="Z92" s="4"/>
      <c r="AB92" s="23"/>
    </row>
    <row r="93" spans="1:28" ht="14.4">
      <c r="B93" s="8"/>
      <c r="E93" s="6"/>
      <c r="J93" t="str">
        <f>'[2]Cumulative Stats'!A181</f>
        <v>Daniels</v>
      </c>
      <c r="K93" s="8" t="s">
        <v>122</v>
      </c>
      <c r="L93">
        <f>'[2]Cumulative Stats'!C181</f>
        <v>1</v>
      </c>
      <c r="O93" s="1"/>
      <c r="P93" s="4"/>
      <c r="Q93" s="4"/>
      <c r="R93" s="4"/>
      <c r="S93" s="9"/>
      <c r="T93" s="4"/>
      <c r="U93" s="4"/>
      <c r="V93" s="4"/>
      <c r="W93" s="4"/>
      <c r="X93" s="4"/>
      <c r="Y93" s="4"/>
      <c r="Z93" s="4"/>
      <c r="AB93" s="23"/>
    </row>
    <row r="94" spans="1:28" ht="14.4">
      <c r="B94" s="8"/>
      <c r="E94" s="6"/>
      <c r="J94" t="str">
        <f>'[12]Cumulative Stats'!A183</f>
        <v>Farr</v>
      </c>
      <c r="K94" s="8" t="s">
        <v>131</v>
      </c>
      <c r="L94">
        <f>'[12]Cumulative Stats'!C183</f>
        <v>1</v>
      </c>
      <c r="O94" s="1"/>
      <c r="P94" s="4"/>
      <c r="Q94" s="4"/>
      <c r="R94" s="4"/>
      <c r="S94" s="9"/>
      <c r="T94" s="4"/>
      <c r="U94" s="4"/>
      <c r="V94" s="4"/>
      <c r="W94" s="4"/>
      <c r="X94" s="4"/>
      <c r="Y94" s="4"/>
      <c r="Z94" s="4"/>
      <c r="AB94" s="23"/>
    </row>
    <row r="95" spans="1:28" ht="14.4">
      <c r="B95" s="8"/>
      <c r="J95" t="str">
        <f>'[7]Cumulative Stats'!A183</f>
        <v>Hackbart</v>
      </c>
      <c r="K95" s="8" t="s">
        <v>127</v>
      </c>
      <c r="L95">
        <f>'[7]Cumulative Stats'!C183</f>
        <v>1</v>
      </c>
      <c r="O95" s="1"/>
      <c r="P95" s="4"/>
      <c r="Q95" s="4"/>
      <c r="R95" s="4"/>
      <c r="S95" s="9"/>
      <c r="T95" s="4"/>
      <c r="U95" s="4"/>
      <c r="V95" s="4"/>
      <c r="W95" s="4"/>
      <c r="X95" s="4"/>
      <c r="Y95" s="4"/>
      <c r="Z95" s="4"/>
      <c r="AB95" s="23"/>
    </row>
    <row r="96" spans="1:28" ht="14.4">
      <c r="B96" s="8"/>
      <c r="J96" t="str">
        <f>'[1]Cumulative Stats'!A179</f>
        <v>Hansen</v>
      </c>
      <c r="K96" s="8" t="s">
        <v>121</v>
      </c>
      <c r="L96">
        <f>'[1]Cumulative Stats'!C179</f>
        <v>1</v>
      </c>
      <c r="O96" s="1"/>
      <c r="P96" s="4"/>
      <c r="Q96" s="4"/>
      <c r="R96" s="4"/>
      <c r="S96" s="9"/>
      <c r="T96" s="4"/>
      <c r="U96" s="4"/>
      <c r="V96" s="4"/>
      <c r="W96" s="4"/>
      <c r="X96" s="4"/>
      <c r="Y96" s="4"/>
      <c r="Z96" s="4"/>
      <c r="AB96" s="23"/>
    </row>
    <row r="97" spans="2:28" ht="14.4">
      <c r="B97" s="8"/>
      <c r="E97" s="6"/>
      <c r="J97" t="str">
        <f>'[9]Cumulative Stats'!A181</f>
        <v>Hazeltine</v>
      </c>
      <c r="K97" s="8" t="s">
        <v>129</v>
      </c>
      <c r="L97">
        <f>'[9]Cumulative Stats'!C181</f>
        <v>1</v>
      </c>
      <c r="O97" s="1"/>
      <c r="P97" s="4"/>
      <c r="Q97" s="4"/>
      <c r="R97" s="4"/>
      <c r="S97" s="9"/>
      <c r="T97" s="4"/>
      <c r="U97" s="4"/>
      <c r="V97" s="4"/>
      <c r="W97" s="4"/>
      <c r="X97" s="4"/>
      <c r="Y97" s="4"/>
      <c r="Z97" s="4"/>
      <c r="AB97" s="23"/>
    </row>
    <row r="98" spans="2:28" ht="14.4">
      <c r="B98" s="8"/>
      <c r="E98" s="6"/>
      <c r="J98" t="str">
        <f>'[4]Cumulative Stats'!A180</f>
        <v>Karras</v>
      </c>
      <c r="K98" s="8" t="s">
        <v>124</v>
      </c>
      <c r="L98">
        <f>'[4]Cumulative Stats'!C180</f>
        <v>1</v>
      </c>
      <c r="O98" s="1"/>
      <c r="P98" s="4"/>
      <c r="Q98" s="4"/>
      <c r="R98" s="4"/>
      <c r="S98" s="9"/>
      <c r="T98" s="4"/>
      <c r="U98" s="4"/>
      <c r="V98" s="4"/>
      <c r="W98" s="4"/>
      <c r="X98" s="4"/>
      <c r="Y98" s="4"/>
      <c r="Z98" s="4"/>
      <c r="AB98" s="23"/>
    </row>
    <row r="99" spans="2:28" ht="14.4">
      <c r="B99" s="8"/>
      <c r="J99" t="str">
        <f>'[1]Cumulative Stats'!A180</f>
        <v>McCauley</v>
      </c>
      <c r="K99" s="8" t="s">
        <v>121</v>
      </c>
      <c r="L99">
        <f>'[1]Cumulative Stats'!C180</f>
        <v>1</v>
      </c>
      <c r="O99" s="1"/>
      <c r="P99" s="4"/>
      <c r="Q99" s="4"/>
      <c r="R99" s="4"/>
      <c r="S99" s="9"/>
      <c r="T99" s="4"/>
      <c r="U99" s="4"/>
      <c r="V99" s="4"/>
      <c r="W99" s="4"/>
      <c r="X99" s="4"/>
      <c r="Y99" s="4"/>
      <c r="Z99" s="4"/>
      <c r="AB99" s="23"/>
    </row>
    <row r="100" spans="2:28" ht="14.4">
      <c r="B100" s="8"/>
      <c r="J100" t="str">
        <f>'[4]Cumulative Stats'!A183</f>
        <v>Mitchell</v>
      </c>
      <c r="K100" s="8" t="s">
        <v>124</v>
      </c>
      <c r="L100">
        <f>'[4]Cumulative Stats'!C183</f>
        <v>1</v>
      </c>
      <c r="O100" s="1"/>
      <c r="P100" s="4"/>
      <c r="Q100" s="4"/>
      <c r="R100" s="4"/>
      <c r="S100" s="9"/>
      <c r="T100" s="4"/>
      <c r="U100" s="4"/>
      <c r="V100" s="4"/>
      <c r="W100" s="4"/>
      <c r="X100" s="4"/>
      <c r="Y100" s="4"/>
      <c r="Z100" s="4"/>
      <c r="AB100" s="23"/>
    </row>
    <row r="101" spans="2:28" ht="14.4">
      <c r="B101" s="8"/>
      <c r="J101" t="str">
        <f>'[8]Cumulative Stats'!A178</f>
        <v>Morgan</v>
      </c>
      <c r="K101" s="8" t="s">
        <v>128</v>
      </c>
      <c r="L101">
        <f>'[8]Cumulative Stats'!C178</f>
        <v>1</v>
      </c>
      <c r="O101" s="1"/>
      <c r="P101" s="4"/>
      <c r="Q101" s="4"/>
      <c r="R101" s="4"/>
      <c r="S101" s="9"/>
      <c r="T101" s="4"/>
      <c r="U101" s="4"/>
      <c r="V101" s="4"/>
      <c r="W101" s="4"/>
      <c r="X101" s="4"/>
      <c r="Y101" s="4"/>
      <c r="Z101" s="4"/>
      <c r="AB101" s="23"/>
    </row>
    <row r="102" spans="2:28" ht="14.4">
      <c r="B102" s="8"/>
      <c r="J102" t="str">
        <f>'[6]Cumulative Stats'!A181</f>
        <v>Petitbon</v>
      </c>
      <c r="K102" s="8" t="s">
        <v>126</v>
      </c>
      <c r="L102">
        <f>'[6]Cumulative Stats'!C181</f>
        <v>1</v>
      </c>
      <c r="O102" s="1"/>
      <c r="P102" s="4"/>
      <c r="Q102" s="4"/>
      <c r="R102" s="4"/>
      <c r="S102" s="9"/>
      <c r="T102" s="4"/>
      <c r="U102" s="4"/>
      <c r="V102" s="4"/>
      <c r="W102" s="4"/>
      <c r="X102" s="4"/>
      <c r="Y102" s="4"/>
      <c r="Z102" s="4"/>
      <c r="AB102" s="23"/>
    </row>
    <row r="103" spans="2:28" ht="14.4">
      <c r="B103" s="8"/>
      <c r="J103" t="str">
        <f>'[10]Cumulative Stats'!A179</f>
        <v>Porter</v>
      </c>
      <c r="K103" s="8" t="s">
        <v>130</v>
      </c>
      <c r="L103">
        <f>'[10]Cumulative Stats'!C179</f>
        <v>1</v>
      </c>
      <c r="O103" s="1"/>
      <c r="P103" s="4"/>
      <c r="Q103" s="4"/>
      <c r="R103" s="4"/>
      <c r="S103" s="9"/>
      <c r="T103" s="4"/>
      <c r="U103" s="4"/>
      <c r="V103" s="4"/>
      <c r="W103" s="4"/>
      <c r="X103" s="4"/>
      <c r="Y103" s="4"/>
      <c r="Z103" s="4"/>
      <c r="AB103" s="23"/>
    </row>
    <row r="104" spans="2:28" ht="14.4">
      <c r="B104" s="8"/>
      <c r="J104" t="str">
        <f>'[4]Cumulative Stats'!A181</f>
        <v>Rasmussen</v>
      </c>
      <c r="K104" s="8" t="s">
        <v>124</v>
      </c>
      <c r="L104">
        <f>'[4]Cumulative Stats'!C181</f>
        <v>1</v>
      </c>
      <c r="O104" s="1"/>
      <c r="P104" s="4"/>
      <c r="Q104" s="4"/>
      <c r="R104" s="4"/>
      <c r="S104" s="9"/>
      <c r="T104" s="4"/>
      <c r="U104" s="4"/>
      <c r="V104" s="4"/>
      <c r="W104" s="4"/>
      <c r="X104" s="4"/>
      <c r="Y104" s="4"/>
      <c r="Z104" s="4"/>
      <c r="AB104" s="23"/>
    </row>
    <row r="105" spans="2:28" ht="14.4">
      <c r="B105" s="8"/>
      <c r="J105" t="str">
        <f>'[4]Cumulative Stats'!A184</f>
        <v>Robb</v>
      </c>
      <c r="K105" s="8" t="s">
        <v>124</v>
      </c>
      <c r="L105">
        <f>'[4]Cumulative Stats'!C184</f>
        <v>1</v>
      </c>
      <c r="O105" s="1"/>
      <c r="P105" s="4"/>
      <c r="Q105" s="4"/>
      <c r="R105" s="4"/>
      <c r="S105" s="9"/>
      <c r="T105" s="4"/>
      <c r="U105" s="4"/>
      <c r="V105" s="4"/>
      <c r="W105" s="4"/>
      <c r="X105" s="4"/>
      <c r="Y105" s="4"/>
      <c r="Z105" s="4"/>
      <c r="AB105" s="23"/>
    </row>
    <row r="106" spans="2:28" ht="14.4">
      <c r="B106" s="8"/>
      <c r="J106" t="str">
        <f>'[12]Cumulative Stats'!A181</f>
        <v>Schmiesing</v>
      </c>
      <c r="K106" s="8" t="s">
        <v>131</v>
      </c>
      <c r="L106">
        <f>'[12]Cumulative Stats'!C181</f>
        <v>1</v>
      </c>
      <c r="O106" s="1"/>
      <c r="P106" s="4"/>
      <c r="Q106" s="4"/>
      <c r="R106" s="4"/>
      <c r="S106" s="9"/>
      <c r="T106" s="4"/>
      <c r="U106" s="4"/>
      <c r="V106" s="4"/>
      <c r="W106" s="4"/>
      <c r="X106" s="4"/>
      <c r="Y106" s="4"/>
      <c r="Z106" s="4"/>
      <c r="AB106" s="23"/>
    </row>
    <row r="107" spans="2:28" ht="14.4">
      <c r="B107" s="8"/>
      <c r="J107" t="str">
        <f>'[11]Cumulative Stats'!A184</f>
        <v>Vanderbundt</v>
      </c>
      <c r="K107" s="8" t="s">
        <v>132</v>
      </c>
      <c r="L107">
        <f>'[11]Cumulative Stats'!C184</f>
        <v>1</v>
      </c>
      <c r="O107" s="1"/>
      <c r="P107" s="4"/>
      <c r="Q107" s="4"/>
      <c r="R107" s="4"/>
      <c r="S107" s="9"/>
      <c r="T107" s="4"/>
      <c r="U107" s="4"/>
      <c r="V107" s="4"/>
      <c r="W107" s="4"/>
      <c r="X107" s="4"/>
      <c r="Y107" s="4"/>
      <c r="Z107" s="4"/>
      <c r="AB107" s="23"/>
    </row>
    <row r="108" spans="2:28" ht="14.4">
      <c r="B108" s="8"/>
      <c r="J108" t="str">
        <f>'[4]Cumulative Stats'!A182</f>
        <v>Vaughn</v>
      </c>
      <c r="K108" s="8" t="s">
        <v>124</v>
      </c>
      <c r="L108">
        <f>'[4]Cumulative Stats'!C182</f>
        <v>1</v>
      </c>
      <c r="O108" s="1"/>
      <c r="P108" s="4"/>
      <c r="Q108" s="4"/>
      <c r="R108" s="4"/>
      <c r="S108" s="9"/>
      <c r="T108" s="4"/>
      <c r="U108" s="4"/>
      <c r="V108" s="4"/>
      <c r="W108" s="4"/>
      <c r="X108" s="4"/>
      <c r="Y108" s="4"/>
      <c r="Z108" s="4"/>
      <c r="AB108" s="23"/>
    </row>
    <row r="109" spans="2:28" ht="14.4">
      <c r="B109" s="8"/>
      <c r="E109" s="6"/>
      <c r="J109" t="str">
        <f>'[7]Cumulative Stats'!A182</f>
        <v>Warwick</v>
      </c>
      <c r="K109" s="8" t="s">
        <v>127</v>
      </c>
      <c r="L109">
        <f>'[7]Cumulative Stats'!C182</f>
        <v>1</v>
      </c>
      <c r="O109" s="1"/>
      <c r="P109" s="4"/>
      <c r="Q109" s="4"/>
      <c r="R109" s="4"/>
      <c r="S109" s="9"/>
      <c r="T109" s="4"/>
      <c r="U109" s="4"/>
      <c r="V109" s="4"/>
      <c r="W109" s="4"/>
      <c r="X109" s="4"/>
      <c r="Y109" s="4"/>
      <c r="Z109" s="4"/>
      <c r="AB109" s="23"/>
    </row>
    <row r="110" spans="2:28" ht="14.4">
      <c r="B110" s="8"/>
      <c r="E110" s="6"/>
      <c r="J110" t="str">
        <f>'[12]Cumulative Stats'!A182</f>
        <v>Wilson</v>
      </c>
      <c r="K110" s="8" t="s">
        <v>131</v>
      </c>
      <c r="L110">
        <f>'[12]Cumulative Stats'!C182</f>
        <v>1</v>
      </c>
      <c r="O110" s="1"/>
      <c r="P110" s="4"/>
      <c r="Q110" s="4"/>
      <c r="R110" s="4"/>
      <c r="S110" s="9"/>
      <c r="T110" s="4"/>
      <c r="U110" s="4"/>
      <c r="V110" s="4"/>
      <c r="W110" s="4"/>
      <c r="X110" s="4"/>
      <c r="Y110" s="4"/>
      <c r="Z110" s="4"/>
      <c r="AB110" s="23"/>
    </row>
    <row r="111" spans="2:28" ht="14.4">
      <c r="B111" s="8"/>
      <c r="J111" t="str">
        <f>'[7]Cumulative Stats'!A181</f>
        <v>Winston</v>
      </c>
      <c r="K111" s="8" t="s">
        <v>127</v>
      </c>
      <c r="L111">
        <f>'[7]Cumulative Stats'!C181</f>
        <v>1</v>
      </c>
      <c r="O111" s="1"/>
      <c r="P111" s="4"/>
      <c r="Q111" s="4"/>
      <c r="R111" s="4"/>
      <c r="S111" s="9"/>
      <c r="T111" s="4"/>
      <c r="U111" s="4"/>
      <c r="V111" s="4"/>
      <c r="W111" s="4"/>
      <c r="X111" s="4"/>
      <c r="Y111" s="4"/>
      <c r="Z111" s="4"/>
      <c r="AB111" s="23"/>
    </row>
    <row r="112" spans="2:28" ht="14.4">
      <c r="B112" s="8"/>
      <c r="J112" t="str">
        <f>'[5]Cumulative Stats'!A182</f>
        <v>Hart</v>
      </c>
      <c r="K112" s="8" t="s">
        <v>125</v>
      </c>
      <c r="L112">
        <f>'[5]Cumulative Stats'!C182</f>
        <v>0.5</v>
      </c>
      <c r="O112" s="1"/>
      <c r="P112" s="4"/>
      <c r="Q112" s="4"/>
      <c r="R112" s="4"/>
      <c r="S112" s="9"/>
      <c r="T112" s="4"/>
      <c r="U112" s="4"/>
      <c r="V112" s="4"/>
      <c r="W112" s="4"/>
      <c r="X112" s="4"/>
      <c r="Y112" s="4"/>
      <c r="Z112" s="4"/>
      <c r="AB112" s="23"/>
    </row>
    <row r="113" spans="2:28" ht="14.4">
      <c r="B113" s="8"/>
      <c r="E113" s="6"/>
      <c r="K113" s="8"/>
      <c r="O113" s="1"/>
      <c r="P113" s="4"/>
      <c r="Q113" s="4"/>
      <c r="R113" s="4"/>
      <c r="S113" s="9"/>
      <c r="T113" s="4"/>
      <c r="U113" s="4"/>
      <c r="V113" s="4"/>
      <c r="W113" s="4"/>
      <c r="X113" s="4"/>
      <c r="Y113" s="4"/>
      <c r="Z113" s="4"/>
      <c r="AB113" s="23"/>
    </row>
    <row r="114" spans="2:28" ht="14.4">
      <c r="B114" s="8"/>
      <c r="K114" s="8"/>
      <c r="O114" s="1"/>
      <c r="P114" s="4"/>
      <c r="Q114" s="4"/>
      <c r="R114" s="4"/>
      <c r="S114" s="9"/>
      <c r="T114" s="4"/>
      <c r="U114" s="4"/>
      <c r="V114" s="4"/>
      <c r="W114" s="4"/>
      <c r="X114" s="4"/>
      <c r="Y114" s="4"/>
      <c r="Z114" s="4"/>
      <c r="AB114" s="23"/>
    </row>
    <row r="115" spans="2:28" ht="14.4">
      <c r="B115" s="8"/>
      <c r="E115" s="6"/>
      <c r="K115" s="8"/>
      <c r="O115" s="1"/>
      <c r="P115" s="4"/>
      <c r="Q115" s="4"/>
      <c r="R115" s="4"/>
      <c r="S115" s="9"/>
      <c r="T115" s="4"/>
      <c r="U115" s="4"/>
      <c r="V115" s="4"/>
      <c r="W115" s="4"/>
      <c r="X115" s="4"/>
      <c r="Y115" s="4"/>
      <c r="Z115" s="4"/>
      <c r="AB115" s="23"/>
    </row>
    <row r="116" spans="2:28" ht="14.4">
      <c r="B116" s="8"/>
      <c r="K116" s="8"/>
      <c r="O116" s="1"/>
      <c r="P116" s="4"/>
      <c r="Q116" s="4"/>
      <c r="R116" s="4"/>
      <c r="S116" s="9"/>
      <c r="T116" s="4"/>
      <c r="U116" s="4"/>
      <c r="V116" s="4"/>
      <c r="W116" s="4"/>
      <c r="X116" s="4"/>
      <c r="Y116" s="4"/>
      <c r="Z116" s="4"/>
      <c r="AB116" s="23"/>
    </row>
    <row r="117" spans="2:28" ht="14.4">
      <c r="B117" s="8"/>
      <c r="K117" s="8"/>
      <c r="O117" s="1"/>
      <c r="P117" s="4"/>
      <c r="Q117" s="4"/>
      <c r="R117" s="4"/>
      <c r="S117" s="9"/>
      <c r="T117" s="4"/>
      <c r="U117" s="4"/>
      <c r="V117" s="4"/>
      <c r="W117" s="4"/>
      <c r="X117" s="4"/>
      <c r="Y117" s="4"/>
      <c r="Z117" s="4"/>
      <c r="AB117" s="23"/>
    </row>
    <row r="118" spans="2:28" ht="14.4">
      <c r="B118" s="8"/>
      <c r="E118" s="6"/>
      <c r="K118" s="8"/>
      <c r="O118" s="1"/>
      <c r="P118" s="4"/>
      <c r="Q118" s="4"/>
      <c r="R118" s="4"/>
      <c r="S118" s="9"/>
      <c r="T118" s="4"/>
      <c r="U118" s="4"/>
      <c r="V118" s="4"/>
      <c r="W118" s="4"/>
      <c r="X118" s="4"/>
      <c r="Y118" s="4"/>
      <c r="Z118" s="4"/>
      <c r="AB118" s="23"/>
    </row>
    <row r="119" spans="2:28" ht="14.4">
      <c r="B119" s="8"/>
      <c r="K119" s="8"/>
      <c r="O119" s="1"/>
      <c r="P119" s="4"/>
      <c r="Q119" s="4"/>
      <c r="R119" s="4"/>
      <c r="S119" s="9"/>
      <c r="T119" s="4"/>
      <c r="U119" s="4"/>
      <c r="V119" s="4"/>
      <c r="W119" s="4"/>
      <c r="X119" s="4"/>
      <c r="Y119" s="4"/>
      <c r="Z119" s="4"/>
      <c r="AB119" s="23"/>
    </row>
    <row r="120" spans="2:28" ht="14.4">
      <c r="B120" s="8"/>
      <c r="K120" s="8"/>
      <c r="O120" s="1"/>
      <c r="P120" s="4"/>
      <c r="Q120" s="4"/>
      <c r="R120" s="4"/>
      <c r="S120" s="9"/>
      <c r="T120" s="4"/>
      <c r="U120" s="4"/>
      <c r="V120" s="4"/>
      <c r="W120" s="4"/>
      <c r="X120" s="4"/>
      <c r="Y120" s="4"/>
      <c r="Z120" s="4"/>
      <c r="AB120" s="23"/>
    </row>
    <row r="121" spans="2:28" ht="14.4">
      <c r="B121" s="8"/>
      <c r="K121" s="8"/>
      <c r="O121" s="1"/>
      <c r="P121" s="4"/>
      <c r="Q121" s="4"/>
      <c r="R121" s="4"/>
      <c r="S121" s="9"/>
      <c r="T121" s="4"/>
      <c r="U121" s="4"/>
      <c r="V121" s="4"/>
      <c r="W121" s="4"/>
      <c r="X121" s="4"/>
      <c r="Y121" s="4"/>
      <c r="Z121" s="4"/>
      <c r="AB121" s="23"/>
    </row>
    <row r="122" spans="2:28" ht="14.4">
      <c r="B122" s="8"/>
      <c r="K122" s="8"/>
      <c r="O122" s="1"/>
      <c r="P122" s="4"/>
      <c r="Q122" s="4"/>
      <c r="R122" s="4"/>
      <c r="S122" s="9"/>
      <c r="T122" s="4"/>
      <c r="U122" s="4"/>
      <c r="V122" s="4"/>
      <c r="W122" s="4"/>
      <c r="X122" s="4"/>
      <c r="Y122" s="4"/>
      <c r="Z122" s="4"/>
      <c r="AB122" s="23"/>
    </row>
    <row r="123" spans="2:28" ht="14.4">
      <c r="B123" s="8"/>
      <c r="K123" s="8"/>
      <c r="O123" s="1"/>
      <c r="P123" s="4"/>
      <c r="Q123" s="4"/>
      <c r="R123" s="4"/>
      <c r="S123" s="9"/>
      <c r="T123" s="4"/>
      <c r="U123" s="4"/>
      <c r="V123" s="4"/>
      <c r="W123" s="4"/>
      <c r="X123" s="4"/>
      <c r="Y123" s="4"/>
      <c r="Z123" s="4"/>
      <c r="AB123" s="23"/>
    </row>
    <row r="124" spans="2:28" ht="14.4">
      <c r="B124" s="8"/>
      <c r="K124" s="8"/>
      <c r="O124" s="1"/>
      <c r="P124" s="4"/>
      <c r="Q124" s="4"/>
      <c r="R124" s="4"/>
      <c r="S124" s="9"/>
      <c r="T124" s="4"/>
      <c r="U124" s="4"/>
      <c r="V124" s="4"/>
      <c r="W124" s="4"/>
      <c r="X124" s="4"/>
      <c r="Y124" s="4"/>
      <c r="Z124" s="4"/>
      <c r="AB124" s="23"/>
    </row>
    <row r="125" spans="2:28" ht="14.4">
      <c r="B125" s="8"/>
      <c r="E125" s="6"/>
      <c r="K125" s="8"/>
      <c r="O125" s="1"/>
      <c r="P125" s="4"/>
      <c r="Q125" s="4"/>
      <c r="R125" s="4"/>
      <c r="S125" s="9"/>
      <c r="T125" s="4"/>
      <c r="U125" s="4"/>
      <c r="V125" s="4"/>
      <c r="W125" s="4"/>
      <c r="X125" s="4"/>
      <c r="Y125" s="4"/>
      <c r="Z125" s="4"/>
      <c r="AB125" s="23"/>
    </row>
    <row r="126" spans="2:28" ht="14.4">
      <c r="K126" s="8"/>
      <c r="O126" s="1"/>
      <c r="P126" s="4"/>
      <c r="Q126" s="4"/>
      <c r="R126" s="4"/>
      <c r="S126" s="9"/>
      <c r="T126" s="4"/>
      <c r="U126" s="4"/>
      <c r="V126" s="4"/>
      <c r="W126" s="4"/>
      <c r="X126" s="4"/>
      <c r="Y126" s="4"/>
      <c r="Z126" s="4"/>
      <c r="AB126" s="23"/>
    </row>
    <row r="127" spans="2:28" ht="14.4">
      <c r="K127" s="8"/>
      <c r="O127" s="1"/>
      <c r="P127" s="4"/>
      <c r="Q127" s="4"/>
      <c r="R127" s="4"/>
      <c r="S127" s="9"/>
      <c r="T127" s="4"/>
      <c r="U127" s="4"/>
      <c r="V127" s="4"/>
      <c r="W127" s="4"/>
      <c r="X127" s="4"/>
      <c r="Y127" s="4"/>
      <c r="Z127" s="4"/>
      <c r="AB127" s="23"/>
    </row>
    <row r="128" spans="2:28" ht="14.4">
      <c r="K128" s="8"/>
      <c r="O128" s="1"/>
      <c r="P128" s="4"/>
      <c r="Q128" s="4"/>
      <c r="R128" s="4"/>
      <c r="S128" s="9"/>
      <c r="T128" s="4"/>
      <c r="U128" s="4"/>
      <c r="V128" s="4"/>
      <c r="W128" s="4"/>
      <c r="X128" s="4"/>
      <c r="Y128" s="4"/>
      <c r="Z128" s="4"/>
      <c r="AB128" s="23"/>
    </row>
    <row r="129" spans="11:28" ht="14.4">
      <c r="K129" s="8"/>
      <c r="O129" s="1"/>
      <c r="P129" s="4"/>
      <c r="Q129" s="4"/>
      <c r="R129" s="4"/>
      <c r="S129" s="9"/>
      <c r="T129" s="4"/>
      <c r="U129" s="4"/>
      <c r="V129" s="4"/>
      <c r="W129" s="4"/>
      <c r="X129" s="4"/>
      <c r="Y129" s="4"/>
      <c r="Z129" s="4"/>
      <c r="AB129" s="23"/>
    </row>
    <row r="130" spans="11:28" ht="14.4">
      <c r="K130" s="8"/>
      <c r="O130" s="1"/>
      <c r="P130" s="4"/>
      <c r="Q130" s="4"/>
      <c r="R130" s="4"/>
      <c r="S130" s="9"/>
      <c r="T130" s="4"/>
      <c r="U130" s="4"/>
      <c r="V130" s="4"/>
      <c r="W130" s="4"/>
      <c r="X130" s="4"/>
      <c r="Y130" s="4"/>
      <c r="Z130" s="4"/>
      <c r="AB130" s="23"/>
    </row>
    <row r="131" spans="11:28" ht="14.4">
      <c r="K131" s="8"/>
      <c r="O131" s="1"/>
      <c r="P131" s="4"/>
      <c r="Q131" s="4"/>
      <c r="R131" s="4"/>
      <c r="S131" s="9"/>
      <c r="T131" s="4"/>
      <c r="U131" s="4"/>
      <c r="V131" s="4"/>
      <c r="W131" s="4"/>
      <c r="X131" s="4"/>
      <c r="Y131" s="4"/>
      <c r="Z131" s="4"/>
      <c r="AB131" s="23"/>
    </row>
    <row r="132" spans="11:28" ht="14.4">
      <c r="K132" s="8"/>
      <c r="O132" s="1"/>
      <c r="P132" s="4"/>
      <c r="Q132" s="4"/>
      <c r="R132" s="4"/>
      <c r="S132" s="9"/>
      <c r="T132" s="4"/>
      <c r="U132" s="4"/>
      <c r="V132" s="4"/>
      <c r="W132" s="4"/>
      <c r="X132" s="4"/>
      <c r="Y132" s="4"/>
      <c r="Z132" s="4"/>
      <c r="AB132" s="23"/>
    </row>
    <row r="133" spans="11:28" ht="14.4">
      <c r="K133" s="8"/>
      <c r="O133" s="1"/>
      <c r="P133" s="4"/>
      <c r="Q133" s="4"/>
      <c r="R133" s="4"/>
      <c r="S133" s="9"/>
      <c r="T133" s="4"/>
      <c r="U133" s="4"/>
      <c r="V133" s="4"/>
      <c r="W133" s="4"/>
      <c r="X133" s="4"/>
      <c r="Y133" s="4"/>
      <c r="Z133" s="4"/>
      <c r="AB133" s="23"/>
    </row>
    <row r="134" spans="11:28" ht="14.4">
      <c r="K134" s="8"/>
      <c r="O134" s="1"/>
      <c r="P134" s="4"/>
      <c r="Q134" s="4"/>
      <c r="R134" s="4"/>
      <c r="S134" s="9"/>
      <c r="T134" s="4"/>
      <c r="U134" s="4"/>
      <c r="V134" s="4"/>
      <c r="W134" s="4"/>
      <c r="X134" s="4"/>
      <c r="Y134" s="4"/>
      <c r="Z134" s="4"/>
      <c r="AB134" s="23"/>
    </row>
    <row r="135" spans="11:28" ht="14.4">
      <c r="K135" s="8"/>
      <c r="O135" s="1"/>
      <c r="P135" s="4"/>
      <c r="Q135" s="4"/>
      <c r="R135" s="4"/>
      <c r="S135" s="9"/>
      <c r="T135" s="4"/>
      <c r="U135" s="4"/>
      <c r="V135" s="4"/>
      <c r="W135" s="4"/>
      <c r="X135" s="4"/>
      <c r="Y135" s="4"/>
      <c r="Z135" s="4"/>
      <c r="AB135" s="23"/>
    </row>
    <row r="136" spans="11:28" ht="14.4">
      <c r="K136" s="8"/>
      <c r="O136" s="1"/>
      <c r="P136" s="4"/>
      <c r="Q136" s="4"/>
      <c r="R136" s="4"/>
      <c r="S136" s="9"/>
      <c r="T136" s="4"/>
      <c r="U136" s="4"/>
      <c r="V136" s="4"/>
      <c r="W136" s="4"/>
      <c r="X136" s="4"/>
      <c r="Y136" s="4"/>
      <c r="Z136" s="4"/>
      <c r="AB136" s="23"/>
    </row>
    <row r="137" spans="11:28" ht="14.4">
      <c r="K137" s="8"/>
      <c r="O137" s="1"/>
      <c r="P137" s="4"/>
      <c r="Q137" s="4"/>
      <c r="R137" s="4"/>
      <c r="S137" s="9"/>
      <c r="T137" s="4"/>
      <c r="U137" s="4"/>
      <c r="V137" s="4"/>
      <c r="W137" s="4"/>
      <c r="X137" s="4"/>
      <c r="Y137" s="4"/>
      <c r="Z137" s="4"/>
      <c r="AB137" s="23"/>
    </row>
    <row r="138" spans="11:28" ht="14.4">
      <c r="K138" s="8"/>
      <c r="O138" s="1"/>
      <c r="P138" s="4"/>
      <c r="Q138" s="4"/>
      <c r="R138" s="4"/>
      <c r="S138" s="9"/>
      <c r="T138" s="4"/>
      <c r="U138" s="4"/>
      <c r="V138" s="4"/>
      <c r="W138" s="4"/>
      <c r="X138" s="4"/>
      <c r="Y138" s="4"/>
      <c r="Z138" s="4"/>
      <c r="AB138" s="23"/>
    </row>
    <row r="139" spans="11:28" ht="14.4">
      <c r="K139" s="8"/>
      <c r="O139" s="1"/>
      <c r="P139" s="4"/>
      <c r="Q139" s="4"/>
      <c r="R139" s="4"/>
      <c r="S139" s="9"/>
      <c r="T139" s="4"/>
      <c r="U139" s="4"/>
      <c r="V139" s="4"/>
      <c r="W139" s="4"/>
      <c r="X139" s="4"/>
      <c r="Y139" s="4"/>
      <c r="Z139" s="4"/>
      <c r="AB139" s="23"/>
    </row>
    <row r="140" spans="11:28" ht="14.4">
      <c r="K140" s="8"/>
      <c r="O140" s="1"/>
      <c r="P140" s="4"/>
      <c r="Q140" s="4"/>
      <c r="R140" s="4"/>
      <c r="S140" s="9"/>
      <c r="T140" s="4"/>
      <c r="U140" s="4"/>
      <c r="V140" s="4"/>
      <c r="W140" s="4"/>
      <c r="X140" s="4"/>
      <c r="Y140" s="4"/>
      <c r="Z140" s="4"/>
      <c r="AB140" s="23"/>
    </row>
    <row r="141" spans="11:28" ht="14.4">
      <c r="K141" s="8"/>
      <c r="O141" s="1"/>
      <c r="P141" s="4"/>
      <c r="Q141" s="4"/>
      <c r="R141" s="4"/>
      <c r="S141" s="9"/>
      <c r="T141" s="4"/>
      <c r="U141" s="4"/>
      <c r="V141" s="4"/>
      <c r="W141" s="4"/>
      <c r="X141" s="4"/>
      <c r="Y141" s="4"/>
      <c r="Z141" s="4"/>
      <c r="AB141" s="23"/>
    </row>
    <row r="142" spans="11:28" ht="14.4">
      <c r="K142" s="8"/>
      <c r="O142" s="1"/>
      <c r="P142" s="4"/>
      <c r="Q142" s="4"/>
      <c r="R142" s="4"/>
      <c r="S142" s="9"/>
      <c r="T142" s="4"/>
      <c r="U142" s="4"/>
      <c r="V142" s="4"/>
      <c r="W142" s="4"/>
      <c r="X142" s="4"/>
      <c r="Y142" s="4"/>
      <c r="Z142" s="4"/>
      <c r="AB142" s="23"/>
    </row>
    <row r="143" spans="11:28" ht="14.4">
      <c r="K143" s="8"/>
      <c r="O143" s="1"/>
      <c r="P143" s="4"/>
      <c r="Q143" s="4"/>
      <c r="R143" s="4"/>
      <c r="S143" s="9"/>
      <c r="T143" s="4"/>
      <c r="U143" s="4"/>
      <c r="V143" s="4"/>
      <c r="W143" s="4"/>
      <c r="X143" s="4"/>
      <c r="Y143" s="4"/>
      <c r="Z143" s="4"/>
      <c r="AB143" s="23"/>
    </row>
    <row r="144" spans="11:28" ht="14.4">
      <c r="K144" s="8"/>
      <c r="O144" s="1"/>
      <c r="P144" s="4"/>
      <c r="Q144" s="4"/>
      <c r="R144" s="4"/>
      <c r="S144" s="9"/>
      <c r="T144" s="4"/>
      <c r="U144" s="4"/>
      <c r="V144" s="4"/>
      <c r="W144" s="4"/>
      <c r="X144" s="4"/>
      <c r="Y144" s="4"/>
      <c r="Z144" s="4"/>
      <c r="AB144" s="23"/>
    </row>
    <row r="145" spans="11:28" ht="14.4">
      <c r="K145" s="8"/>
      <c r="O145" s="1"/>
      <c r="P145" s="4"/>
      <c r="Q145" s="4"/>
      <c r="R145" s="4"/>
      <c r="S145" s="9"/>
      <c r="T145" s="4"/>
      <c r="U145" s="4"/>
      <c r="V145" s="4"/>
      <c r="W145" s="4"/>
      <c r="X145" s="4"/>
      <c r="Y145" s="4"/>
      <c r="Z145" s="4"/>
      <c r="AB145" s="23"/>
    </row>
    <row r="146" spans="11:28" ht="14.4">
      <c r="K146" s="8"/>
      <c r="O146" s="1"/>
      <c r="P146" s="4"/>
      <c r="Q146" s="4"/>
      <c r="R146" s="4"/>
      <c r="S146" s="9"/>
      <c r="T146" s="4"/>
      <c r="U146" s="4"/>
      <c r="V146" s="4"/>
      <c r="W146" s="4"/>
      <c r="X146" s="4"/>
      <c r="Y146" s="4"/>
      <c r="Z146" s="4"/>
      <c r="AB146" s="23"/>
    </row>
    <row r="147" spans="11:28" ht="14.4">
      <c r="K147" s="8"/>
      <c r="O147" s="1"/>
      <c r="P147" s="4"/>
      <c r="Q147" s="4"/>
      <c r="R147" s="4"/>
      <c r="S147" s="9"/>
      <c r="T147" s="4"/>
      <c r="U147" s="4"/>
      <c r="V147" s="4"/>
      <c r="W147" s="4"/>
      <c r="X147" s="4"/>
      <c r="Y147" s="4"/>
      <c r="Z147" s="4"/>
      <c r="AB147" s="23"/>
    </row>
    <row r="148" spans="11:28" ht="14.4">
      <c r="K148" s="8"/>
      <c r="O148" s="1"/>
      <c r="P148" s="4"/>
      <c r="Q148" s="4"/>
      <c r="R148" s="4"/>
      <c r="S148" s="9"/>
      <c r="T148" s="4"/>
      <c r="U148" s="4"/>
      <c r="V148" s="4"/>
      <c r="W148" s="4"/>
      <c r="X148" s="4"/>
      <c r="Y148" s="4"/>
      <c r="Z148" s="4"/>
      <c r="AB148" s="23"/>
    </row>
    <row r="149" spans="11:28" ht="14.4">
      <c r="K149" s="8"/>
      <c r="O149" s="1"/>
      <c r="P149" s="4"/>
      <c r="Q149" s="4"/>
      <c r="R149" s="4"/>
      <c r="S149" s="9"/>
      <c r="T149" s="4"/>
      <c r="U149" s="4"/>
      <c r="V149" s="4"/>
      <c r="W149" s="4"/>
      <c r="X149" s="4"/>
      <c r="Y149" s="4"/>
      <c r="Z149" s="4"/>
      <c r="AB149" s="23"/>
    </row>
    <row r="150" spans="11:28" ht="14.4">
      <c r="K150" s="8"/>
      <c r="O150" s="1"/>
      <c r="P150" s="4"/>
      <c r="Q150" s="4"/>
      <c r="R150" s="4"/>
      <c r="S150" s="9"/>
      <c r="T150" s="4"/>
      <c r="U150" s="4"/>
      <c r="V150" s="4"/>
      <c r="W150" s="4"/>
      <c r="X150" s="4"/>
      <c r="Y150" s="4"/>
      <c r="Z150" s="4"/>
      <c r="AB150" s="23"/>
    </row>
    <row r="151" spans="11:28" ht="14.4">
      <c r="K151" s="8"/>
      <c r="O151" s="1"/>
      <c r="P151" s="4"/>
      <c r="Q151" s="4"/>
      <c r="R151" s="4"/>
      <c r="S151" s="9"/>
      <c r="T151" s="4"/>
      <c r="U151" s="4"/>
      <c r="V151" s="4"/>
      <c r="W151" s="4"/>
      <c r="X151" s="4"/>
      <c r="Y151" s="4"/>
      <c r="Z151" s="4"/>
      <c r="AB151" s="23"/>
    </row>
    <row r="152" spans="11:28" ht="14.4">
      <c r="K152" s="8"/>
      <c r="O152" s="1"/>
      <c r="P152" s="4"/>
      <c r="Q152" s="4"/>
      <c r="R152" s="4"/>
      <c r="S152" s="9"/>
      <c r="T152" s="4"/>
      <c r="U152" s="4"/>
      <c r="V152" s="4"/>
      <c r="W152" s="4"/>
      <c r="X152" s="4"/>
      <c r="Y152" s="4"/>
      <c r="Z152" s="4"/>
      <c r="AB152" s="23"/>
    </row>
    <row r="153" spans="11:28" ht="14.4">
      <c r="K153" s="8"/>
      <c r="O153" s="1"/>
      <c r="P153" s="4"/>
      <c r="Q153" s="4"/>
      <c r="R153" s="4"/>
      <c r="S153" s="9"/>
      <c r="T153" s="4"/>
      <c r="U153" s="4"/>
      <c r="V153" s="4"/>
      <c r="W153" s="4"/>
      <c r="X153" s="4"/>
      <c r="Y153" s="4"/>
      <c r="Z153" s="4"/>
      <c r="AB153" s="23"/>
    </row>
    <row r="154" spans="11:28" ht="14.4">
      <c r="K154" s="8"/>
      <c r="O154" s="1"/>
      <c r="P154" s="4"/>
      <c r="Q154" s="4"/>
      <c r="R154" s="4"/>
      <c r="S154" s="9"/>
      <c r="T154" s="4"/>
      <c r="U154" s="4"/>
      <c r="V154" s="4"/>
      <c r="W154" s="4"/>
      <c r="X154" s="4"/>
      <c r="Y154" s="4"/>
      <c r="Z154" s="4"/>
      <c r="AB154" s="23"/>
    </row>
    <row r="155" spans="11:28" ht="14.4">
      <c r="K155" s="8"/>
      <c r="O155" s="1"/>
      <c r="P155" s="4"/>
      <c r="Q155" s="4"/>
      <c r="R155" s="4"/>
      <c r="S155" s="9"/>
      <c r="T155" s="4"/>
      <c r="U155" s="4"/>
      <c r="V155" s="4"/>
      <c r="W155" s="4"/>
      <c r="X155" s="4"/>
      <c r="Y155" s="4"/>
      <c r="Z155" s="4"/>
      <c r="AB155" s="23"/>
    </row>
    <row r="156" spans="11:28" ht="14.4">
      <c r="K156" s="8"/>
      <c r="O156" s="1"/>
      <c r="P156" s="4"/>
      <c r="Q156" s="4"/>
      <c r="R156" s="4"/>
      <c r="S156" s="9"/>
      <c r="T156" s="4"/>
      <c r="U156" s="4"/>
      <c r="V156" s="4"/>
      <c r="W156" s="4"/>
      <c r="X156" s="4"/>
      <c r="Y156" s="4"/>
      <c r="Z156" s="4"/>
      <c r="AB156" s="23"/>
    </row>
    <row r="157" spans="11:28" ht="14.4">
      <c r="K157" s="8"/>
      <c r="O157" s="1"/>
      <c r="P157" s="4"/>
      <c r="Q157" s="4"/>
      <c r="R157" s="4"/>
      <c r="S157" s="9"/>
      <c r="T157" s="4"/>
      <c r="U157" s="4"/>
      <c r="V157" s="4"/>
      <c r="W157" s="4"/>
      <c r="X157" s="4"/>
      <c r="Y157" s="4"/>
      <c r="Z157" s="4"/>
      <c r="AB157" s="23"/>
    </row>
    <row r="158" spans="11:28" ht="14.4">
      <c r="K158" s="8"/>
      <c r="O158" s="1"/>
      <c r="P158" s="4"/>
      <c r="Q158" s="4"/>
      <c r="R158" s="4"/>
      <c r="S158" s="9"/>
      <c r="T158" s="4"/>
      <c r="U158" s="4"/>
      <c r="V158" s="4"/>
      <c r="W158" s="4"/>
      <c r="X158" s="4"/>
      <c r="Y158" s="4"/>
      <c r="Z158" s="4"/>
      <c r="AB158" s="23"/>
    </row>
    <row r="159" spans="11:28" ht="14.4">
      <c r="K159" s="8"/>
      <c r="O159" s="1"/>
      <c r="P159" s="4"/>
      <c r="Q159" s="4"/>
      <c r="R159" s="4"/>
      <c r="S159" s="9"/>
      <c r="T159" s="4"/>
      <c r="U159" s="4"/>
      <c r="V159" s="4"/>
      <c r="W159" s="4"/>
      <c r="X159" s="4"/>
      <c r="Y159" s="4"/>
      <c r="Z159" s="4"/>
      <c r="AB159" s="23"/>
    </row>
    <row r="160" spans="11:28" ht="14.4">
      <c r="K160" s="8"/>
      <c r="O160" s="1"/>
      <c r="P160" s="4"/>
      <c r="Q160" s="4"/>
      <c r="R160" s="4"/>
      <c r="S160" s="9"/>
      <c r="T160" s="4"/>
      <c r="U160" s="4"/>
      <c r="V160" s="4"/>
      <c r="W160" s="4"/>
      <c r="X160" s="4"/>
      <c r="Y160" s="4"/>
      <c r="Z160" s="4"/>
      <c r="AB160" s="23"/>
    </row>
    <row r="161" spans="11:28" ht="14.4">
      <c r="K161" s="8"/>
      <c r="O161" s="1"/>
      <c r="P161" s="4"/>
      <c r="Q161" s="4"/>
      <c r="R161" s="4"/>
      <c r="S161" s="9"/>
      <c r="T161" s="4"/>
      <c r="U161" s="4"/>
      <c r="V161" s="4"/>
      <c r="W161" s="4"/>
      <c r="X161" s="4"/>
      <c r="Y161" s="4"/>
      <c r="Z161" s="4"/>
      <c r="AB161" s="23"/>
    </row>
    <row r="162" spans="11:28" ht="14.4">
      <c r="K162" s="8"/>
      <c r="O162" s="1"/>
      <c r="P162" s="4"/>
      <c r="Q162" s="4"/>
      <c r="R162" s="4"/>
      <c r="S162" s="9"/>
      <c r="T162" s="4"/>
      <c r="U162" s="4"/>
      <c r="V162" s="4"/>
      <c r="W162" s="4"/>
      <c r="X162" s="4"/>
      <c r="Y162" s="4"/>
      <c r="Z162" s="4"/>
      <c r="AB162" s="23"/>
    </row>
    <row r="163" spans="11:28" ht="14.4">
      <c r="K163" s="8"/>
      <c r="O163" s="1"/>
      <c r="P163" s="4"/>
      <c r="Q163" s="4"/>
      <c r="R163" s="4"/>
      <c r="S163" s="9"/>
      <c r="T163" s="4"/>
      <c r="U163" s="4"/>
      <c r="V163" s="4"/>
      <c r="W163" s="4"/>
      <c r="X163" s="4"/>
      <c r="Y163" s="4"/>
      <c r="Z163" s="4"/>
      <c r="AB163" s="23"/>
    </row>
    <row r="164" spans="11:28" ht="14.4">
      <c r="K164" s="8"/>
      <c r="O164" s="1"/>
      <c r="P164" s="4"/>
      <c r="Q164" s="4"/>
      <c r="R164" s="4"/>
      <c r="S164" s="9"/>
      <c r="T164" s="4"/>
      <c r="U164" s="4"/>
      <c r="V164" s="4"/>
      <c r="W164" s="4"/>
      <c r="X164" s="4"/>
      <c r="Y164" s="4"/>
      <c r="Z164" s="4"/>
      <c r="AB164" s="23"/>
    </row>
    <row r="165" spans="11:28" ht="14.4">
      <c r="K165" s="8"/>
      <c r="O165" s="1"/>
      <c r="P165" s="4"/>
      <c r="Q165" s="4"/>
      <c r="R165" s="4"/>
      <c r="S165" s="9"/>
      <c r="T165" s="4"/>
      <c r="U165" s="4"/>
      <c r="V165" s="4"/>
      <c r="W165" s="4"/>
      <c r="X165" s="4"/>
      <c r="Y165" s="4"/>
      <c r="Z165" s="4"/>
      <c r="AB165" s="23"/>
    </row>
    <row r="166" spans="11:28" ht="14.4">
      <c r="K166" s="8"/>
      <c r="O166" s="1"/>
      <c r="P166" s="4"/>
      <c r="Q166" s="4"/>
      <c r="R166" s="4"/>
      <c r="S166" s="9"/>
      <c r="T166" s="4"/>
      <c r="U166" s="4"/>
      <c r="V166" s="4"/>
      <c r="W166" s="4"/>
      <c r="X166" s="4"/>
      <c r="Y166" s="4"/>
      <c r="Z166" s="4"/>
      <c r="AB166" s="23"/>
    </row>
    <row r="167" spans="11:28" ht="14.4">
      <c r="K167" s="8"/>
      <c r="O167" s="1"/>
      <c r="P167" s="4"/>
      <c r="Q167" s="4"/>
      <c r="R167" s="4"/>
      <c r="S167" s="9"/>
      <c r="T167" s="4"/>
      <c r="U167" s="4"/>
      <c r="V167" s="4"/>
      <c r="W167" s="4"/>
      <c r="X167" s="4"/>
      <c r="Y167" s="4"/>
      <c r="Z167" s="4"/>
      <c r="AB167" s="23"/>
    </row>
    <row r="168" spans="11:28" ht="14.4">
      <c r="K168" s="8"/>
      <c r="O168" s="1"/>
      <c r="P168" s="4"/>
      <c r="Q168" s="4"/>
      <c r="R168" s="4"/>
      <c r="S168" s="9"/>
      <c r="T168" s="4"/>
      <c r="U168" s="4"/>
      <c r="V168" s="4"/>
      <c r="W168" s="4"/>
      <c r="X168" s="4"/>
      <c r="Y168" s="4"/>
      <c r="Z168" s="4"/>
      <c r="AB168" s="23"/>
    </row>
    <row r="169" spans="11:28" ht="14.4">
      <c r="K169" s="8"/>
      <c r="O169" s="1"/>
      <c r="P169" s="4"/>
      <c r="Q169" s="4"/>
      <c r="R169" s="4"/>
      <c r="S169" s="9"/>
      <c r="T169" s="4"/>
      <c r="U169" s="4"/>
      <c r="V169" s="4"/>
      <c r="W169" s="4"/>
      <c r="X169" s="4"/>
      <c r="Y169" s="4"/>
      <c r="Z169" s="4"/>
      <c r="AB169" s="23"/>
    </row>
    <row r="170" spans="11:28" ht="14.4">
      <c r="K170" s="8"/>
      <c r="O170" s="1"/>
      <c r="P170" s="4"/>
      <c r="Q170" s="4"/>
      <c r="R170" s="4"/>
      <c r="S170" s="9"/>
      <c r="T170" s="4"/>
      <c r="U170" s="4"/>
      <c r="V170" s="4"/>
      <c r="W170" s="4"/>
      <c r="X170" s="4"/>
      <c r="Y170" s="4"/>
      <c r="Z170" s="4"/>
      <c r="AB170" s="23"/>
    </row>
    <row r="171" spans="11:28" ht="14.4">
      <c r="K171" s="8"/>
      <c r="O171" s="1"/>
      <c r="P171" s="4"/>
      <c r="Q171" s="4"/>
      <c r="R171" s="4"/>
      <c r="S171" s="9"/>
      <c r="T171" s="4"/>
      <c r="U171" s="4"/>
      <c r="V171" s="4"/>
      <c r="W171" s="4"/>
      <c r="X171" s="4"/>
      <c r="Y171" s="4"/>
      <c r="Z171" s="4"/>
      <c r="AB171" s="23"/>
    </row>
    <row r="172" spans="11:28" ht="14.4">
      <c r="K172" s="8"/>
      <c r="O172" s="1"/>
      <c r="P172" s="4"/>
      <c r="Q172" s="4"/>
      <c r="R172" s="4"/>
      <c r="S172" s="9"/>
      <c r="T172" s="4"/>
      <c r="U172" s="4"/>
      <c r="V172" s="4"/>
      <c r="W172" s="4"/>
      <c r="X172" s="4"/>
      <c r="Y172" s="4"/>
      <c r="Z172" s="4"/>
      <c r="AB172" s="23"/>
    </row>
    <row r="173" spans="11:28" ht="14.4">
      <c r="K173" s="8"/>
      <c r="O173" s="1"/>
      <c r="P173" s="4"/>
      <c r="Q173" s="4"/>
      <c r="R173" s="4"/>
      <c r="S173" s="9"/>
      <c r="T173" s="4"/>
      <c r="U173" s="4"/>
      <c r="V173" s="4"/>
      <c r="W173" s="4"/>
      <c r="X173" s="4"/>
      <c r="Y173" s="4"/>
      <c r="Z173" s="4"/>
      <c r="AB173" s="23"/>
    </row>
    <row r="174" spans="11:28" ht="14.4">
      <c r="K174" s="8"/>
      <c r="O174" s="1"/>
      <c r="P174" s="4"/>
      <c r="Q174" s="4"/>
      <c r="R174" s="4"/>
      <c r="S174" s="9"/>
      <c r="T174" s="4"/>
      <c r="U174" s="4"/>
      <c r="V174" s="4"/>
      <c r="W174" s="4"/>
      <c r="X174" s="4"/>
      <c r="Y174" s="4"/>
      <c r="Z174" s="4"/>
      <c r="AB174" s="23"/>
    </row>
    <row r="175" spans="11:28" ht="14.4">
      <c r="K175" s="8"/>
      <c r="O175" s="1"/>
      <c r="P175" s="4"/>
      <c r="Q175" s="4"/>
      <c r="R175" s="4"/>
      <c r="S175" s="9"/>
      <c r="T175" s="4"/>
      <c r="U175" s="4"/>
      <c r="V175" s="4"/>
      <c r="W175" s="4"/>
      <c r="X175" s="4"/>
      <c r="Y175" s="4"/>
      <c r="Z175" s="4"/>
      <c r="AB175" s="23"/>
    </row>
    <row r="176" spans="11:28" ht="14.4">
      <c r="K176" s="8"/>
      <c r="O176" s="1"/>
      <c r="P176" s="4"/>
      <c r="Q176" s="4"/>
      <c r="R176" s="4"/>
      <c r="S176" s="9"/>
      <c r="T176" s="4"/>
      <c r="U176" s="4"/>
      <c r="V176" s="4"/>
      <c r="W176" s="4"/>
      <c r="X176" s="4"/>
      <c r="Y176" s="4"/>
      <c r="Z176" s="4"/>
      <c r="AB176" s="23"/>
    </row>
    <row r="177" spans="11:28" ht="14.4">
      <c r="K177" s="8"/>
      <c r="O177" s="1"/>
      <c r="P177" s="4"/>
      <c r="Q177" s="4"/>
      <c r="R177" s="4"/>
      <c r="S177" s="9"/>
      <c r="T177" s="4"/>
      <c r="U177" s="4"/>
      <c r="V177" s="4"/>
      <c r="W177" s="4"/>
      <c r="X177" s="4"/>
      <c r="Y177" s="4"/>
      <c r="Z177" s="4"/>
      <c r="AB177" s="23"/>
    </row>
    <row r="178" spans="11:28" ht="14.4">
      <c r="K178" s="8"/>
      <c r="O178" s="1"/>
      <c r="P178" s="4"/>
      <c r="Q178" s="4"/>
      <c r="R178" s="4"/>
      <c r="S178" s="9"/>
      <c r="T178" s="4"/>
      <c r="U178" s="4"/>
      <c r="V178" s="4"/>
      <c r="W178" s="4"/>
      <c r="X178" s="4"/>
      <c r="Y178" s="4"/>
      <c r="Z178" s="4"/>
      <c r="AB178" s="23"/>
    </row>
    <row r="179" spans="11:28" ht="14.4">
      <c r="K179" s="8"/>
      <c r="O179" s="1"/>
      <c r="P179" s="4"/>
      <c r="Q179" s="4"/>
      <c r="R179" s="4"/>
      <c r="S179" s="9"/>
      <c r="T179" s="4"/>
      <c r="U179" s="4"/>
      <c r="V179" s="4"/>
      <c r="W179" s="4"/>
      <c r="X179" s="4"/>
      <c r="Y179" s="4"/>
      <c r="Z179" s="4"/>
      <c r="AB179" s="23"/>
    </row>
    <row r="180" spans="11:28" ht="14.4">
      <c r="K180" s="8"/>
      <c r="O180" s="1"/>
      <c r="P180" s="4"/>
      <c r="Q180" s="4"/>
      <c r="R180" s="4"/>
      <c r="S180" s="9"/>
      <c r="T180" s="4"/>
      <c r="U180" s="4"/>
      <c r="V180" s="4"/>
      <c r="W180" s="4"/>
      <c r="X180" s="4"/>
      <c r="Y180" s="4"/>
      <c r="Z180" s="4"/>
      <c r="AB180" s="23"/>
    </row>
    <row r="181" spans="11:28" ht="14.4">
      <c r="K181" s="8"/>
      <c r="O181" s="1"/>
      <c r="P181" s="4"/>
      <c r="Q181" s="4"/>
      <c r="R181" s="4"/>
      <c r="S181" s="9"/>
      <c r="T181" s="4"/>
      <c r="U181" s="4"/>
      <c r="V181" s="4"/>
      <c r="W181" s="4"/>
      <c r="X181" s="4"/>
      <c r="Y181" s="4"/>
      <c r="Z181" s="4"/>
      <c r="AB181" s="23"/>
    </row>
    <row r="182" spans="11:28" ht="14.4">
      <c r="K182" s="8"/>
      <c r="O182" s="1"/>
      <c r="P182" s="4"/>
      <c r="Q182" s="4"/>
      <c r="R182" s="4"/>
      <c r="S182" s="9"/>
      <c r="T182" s="4"/>
      <c r="U182" s="4"/>
      <c r="V182" s="4"/>
      <c r="W182" s="4"/>
      <c r="X182" s="4"/>
      <c r="Y182" s="4"/>
      <c r="Z182" s="4"/>
      <c r="AB182" s="23"/>
    </row>
    <row r="183" spans="11:28" ht="14.4">
      <c r="K183" s="8"/>
      <c r="O183" s="1"/>
      <c r="P183" s="4"/>
      <c r="Q183" s="4"/>
      <c r="R183" s="4"/>
      <c r="S183" s="9"/>
      <c r="T183" s="4"/>
      <c r="U183" s="4"/>
      <c r="V183" s="4"/>
      <c r="W183" s="4"/>
      <c r="X183" s="4"/>
      <c r="Y183" s="4"/>
      <c r="Z183" s="4"/>
      <c r="AB183" s="23"/>
    </row>
    <row r="184" spans="11:28" ht="14.4">
      <c r="K184" s="8"/>
      <c r="O184" s="1"/>
      <c r="P184" s="4"/>
      <c r="Q184" s="4"/>
      <c r="R184" s="4"/>
      <c r="S184" s="9"/>
      <c r="T184" s="4"/>
      <c r="U184" s="4"/>
      <c r="V184" s="4"/>
      <c r="W184" s="4"/>
      <c r="X184" s="4"/>
      <c r="Y184" s="4"/>
      <c r="Z184" s="4"/>
      <c r="AB184" s="23"/>
    </row>
    <row r="185" spans="11:28" ht="14.4">
      <c r="K185" s="8"/>
      <c r="O185" s="1"/>
      <c r="P185" s="4"/>
      <c r="Q185" s="4"/>
      <c r="R185" s="4"/>
      <c r="S185" s="9"/>
      <c r="T185" s="4"/>
      <c r="U185" s="4"/>
      <c r="V185" s="4"/>
      <c r="W185" s="4"/>
      <c r="X185" s="4"/>
      <c r="Y185" s="4"/>
      <c r="Z185" s="4"/>
      <c r="AB185" s="23"/>
    </row>
    <row r="186" spans="11:28" ht="14.4">
      <c r="K186" s="8"/>
      <c r="O186" s="1"/>
      <c r="P186" s="4"/>
      <c r="Q186" s="4"/>
      <c r="R186" s="4"/>
      <c r="S186" s="9"/>
      <c r="T186" s="4"/>
      <c r="U186" s="4"/>
      <c r="V186" s="4"/>
      <c r="W186" s="4"/>
      <c r="X186" s="4"/>
      <c r="Y186" s="4"/>
      <c r="Z186" s="4"/>
      <c r="AB186" s="23"/>
    </row>
    <row r="187" spans="11:28" ht="14.4">
      <c r="K187" s="8"/>
      <c r="O187" s="1"/>
      <c r="P187" s="4"/>
      <c r="Q187" s="4"/>
      <c r="R187" s="4"/>
      <c r="S187" s="9"/>
      <c r="T187" s="4"/>
      <c r="U187" s="4"/>
      <c r="V187" s="4"/>
      <c r="W187" s="4"/>
      <c r="X187" s="4"/>
      <c r="Y187" s="4"/>
      <c r="Z187" s="4"/>
      <c r="AB187" s="23"/>
    </row>
    <row r="188" spans="11:28" ht="14.4">
      <c r="K188" s="8"/>
      <c r="O188" s="1"/>
      <c r="P188" s="4"/>
      <c r="Q188" s="4"/>
      <c r="R188" s="4"/>
      <c r="S188" s="9"/>
      <c r="T188" s="4"/>
      <c r="U188" s="4"/>
      <c r="V188" s="4"/>
      <c r="W188" s="4"/>
      <c r="X188" s="4"/>
      <c r="Y188" s="4"/>
      <c r="Z188" s="4"/>
      <c r="AB188" s="23"/>
    </row>
    <row r="189" spans="11:28" ht="14.4">
      <c r="K189" s="8"/>
      <c r="O189" s="1"/>
      <c r="P189" s="4"/>
      <c r="Q189" s="4"/>
      <c r="R189" s="4"/>
      <c r="S189" s="9"/>
      <c r="T189" s="4"/>
      <c r="U189" s="4"/>
      <c r="V189" s="4"/>
      <c r="W189" s="4"/>
      <c r="X189" s="4"/>
      <c r="Y189" s="4"/>
      <c r="Z189" s="4"/>
      <c r="AB189" s="23"/>
    </row>
    <row r="190" spans="11:28" ht="14.4">
      <c r="K190" s="8"/>
      <c r="O190" s="1"/>
      <c r="P190" s="4"/>
      <c r="Q190" s="4"/>
      <c r="R190" s="4"/>
      <c r="S190" s="9"/>
      <c r="T190" s="4"/>
      <c r="U190" s="4"/>
      <c r="V190" s="4"/>
      <c r="W190" s="4"/>
      <c r="X190" s="4"/>
      <c r="Y190" s="4"/>
      <c r="Z190" s="4"/>
      <c r="AB190" s="23"/>
    </row>
    <row r="191" spans="11:28" ht="14.4">
      <c r="K191" s="8"/>
      <c r="O191" s="1"/>
      <c r="P191" s="4"/>
      <c r="Q191" s="4"/>
      <c r="R191" s="4"/>
      <c r="S191" s="9"/>
      <c r="T191" s="4"/>
      <c r="U191" s="4"/>
      <c r="V191" s="4"/>
      <c r="W191" s="4"/>
      <c r="X191" s="4"/>
      <c r="Y191" s="4"/>
      <c r="Z191" s="4"/>
      <c r="AB191" s="23"/>
    </row>
    <row r="192" spans="11:28" ht="14.4">
      <c r="K192" s="8"/>
      <c r="O192" s="1"/>
      <c r="P192" s="4"/>
      <c r="Q192" s="4"/>
      <c r="R192" s="4"/>
      <c r="S192" s="9"/>
      <c r="T192" s="4"/>
      <c r="U192" s="4"/>
      <c r="V192" s="4"/>
      <c r="W192" s="4"/>
      <c r="X192" s="4"/>
      <c r="Y192" s="4"/>
      <c r="Z192" s="4"/>
      <c r="AB192" s="23"/>
    </row>
    <row r="193" spans="11:28" ht="14.4">
      <c r="K193" s="8"/>
      <c r="O193" s="1"/>
      <c r="P193" s="4"/>
      <c r="Q193" s="4"/>
      <c r="R193" s="4"/>
      <c r="S193" s="9"/>
      <c r="T193" s="4"/>
      <c r="U193" s="4"/>
      <c r="V193" s="4"/>
      <c r="W193" s="4"/>
      <c r="X193" s="4"/>
      <c r="Y193" s="4"/>
      <c r="Z193" s="4"/>
      <c r="AB193" s="23"/>
    </row>
    <row r="194" spans="11:28" ht="14.4">
      <c r="K194" s="8"/>
      <c r="O194" s="1"/>
      <c r="P194" s="4"/>
      <c r="Q194" s="4"/>
      <c r="R194" s="4"/>
      <c r="S194" s="9"/>
      <c r="T194" s="4"/>
      <c r="U194" s="4"/>
      <c r="V194" s="4"/>
      <c r="W194" s="4"/>
      <c r="X194" s="4"/>
      <c r="Y194" s="4"/>
      <c r="Z194" s="4"/>
      <c r="AB194" s="23"/>
    </row>
    <row r="195" spans="11:28" ht="14.4">
      <c r="K195" s="8"/>
      <c r="O195" s="1"/>
      <c r="P195" s="4"/>
      <c r="Q195" s="4"/>
      <c r="R195" s="4"/>
      <c r="S195" s="9"/>
      <c r="T195" s="4"/>
      <c r="U195" s="4"/>
      <c r="V195" s="4"/>
      <c r="W195" s="4"/>
      <c r="X195" s="4"/>
      <c r="Y195" s="4"/>
      <c r="Z195" s="4"/>
      <c r="AB195" s="23"/>
    </row>
    <row r="196" spans="11:28" ht="14.4">
      <c r="K196" s="8"/>
      <c r="O196" s="1"/>
      <c r="P196" s="4"/>
      <c r="Q196" s="4"/>
      <c r="R196" s="4"/>
      <c r="S196" s="9"/>
      <c r="T196" s="4"/>
      <c r="U196" s="4"/>
      <c r="V196" s="4"/>
      <c r="W196" s="4"/>
      <c r="X196" s="4"/>
      <c r="Y196" s="4"/>
      <c r="Z196" s="4"/>
      <c r="AB196" s="23"/>
    </row>
    <row r="197" spans="11:28" ht="14.4">
      <c r="K197" s="8"/>
      <c r="O197" s="1"/>
      <c r="P197" s="4"/>
      <c r="Q197" s="4"/>
      <c r="R197" s="4"/>
      <c r="S197" s="9"/>
      <c r="T197" s="4"/>
      <c r="U197" s="4"/>
      <c r="V197" s="4"/>
      <c r="W197" s="4"/>
      <c r="X197" s="4"/>
      <c r="Y197" s="4"/>
      <c r="Z197" s="4"/>
      <c r="AB197" s="23"/>
    </row>
    <row r="198" spans="11:28" ht="14.4">
      <c r="K198" s="8"/>
      <c r="O198" s="1"/>
      <c r="P198" s="4"/>
      <c r="Q198" s="4"/>
      <c r="R198" s="4"/>
      <c r="S198" s="9"/>
      <c r="T198" s="4"/>
      <c r="U198" s="4"/>
      <c r="V198" s="4"/>
      <c r="W198" s="4"/>
      <c r="X198" s="4"/>
      <c r="Y198" s="4"/>
      <c r="Z198" s="4"/>
      <c r="AB198" s="23"/>
    </row>
    <row r="199" spans="11:28" ht="14.4">
      <c r="K199" s="8"/>
      <c r="O199" s="1"/>
      <c r="P199" s="4"/>
      <c r="Q199" s="4"/>
      <c r="R199" s="4"/>
      <c r="S199" s="9"/>
      <c r="T199" s="4"/>
      <c r="U199" s="4"/>
      <c r="V199" s="4"/>
      <c r="W199" s="4"/>
      <c r="X199" s="4"/>
      <c r="Y199" s="4"/>
      <c r="Z199" s="4"/>
      <c r="AB199" s="23"/>
    </row>
    <row r="200" spans="11:28" ht="14.4">
      <c r="K200" s="8"/>
      <c r="O200" s="1"/>
      <c r="P200" s="4"/>
      <c r="Q200" s="4"/>
      <c r="R200" s="4"/>
      <c r="S200" s="9"/>
      <c r="T200" s="4"/>
      <c r="U200" s="4"/>
      <c r="V200" s="4"/>
      <c r="W200" s="4"/>
      <c r="X200" s="4"/>
      <c r="Y200" s="4"/>
      <c r="Z200" s="4"/>
      <c r="AB200" s="23"/>
    </row>
    <row r="201" spans="11:28" ht="14.4">
      <c r="K201" s="8"/>
      <c r="O201" s="1"/>
      <c r="P201" s="4"/>
      <c r="Q201" s="4"/>
      <c r="R201" s="4"/>
      <c r="S201" s="9"/>
      <c r="T201" s="4"/>
      <c r="U201" s="4"/>
      <c r="V201" s="4"/>
      <c r="W201" s="4"/>
      <c r="X201" s="4"/>
      <c r="Y201" s="4"/>
      <c r="Z201" s="4"/>
      <c r="AB201" s="23"/>
    </row>
    <row r="202" spans="11:28" ht="14.4">
      <c r="K202" s="8"/>
      <c r="O202" s="1"/>
      <c r="P202" s="4"/>
      <c r="Q202" s="4"/>
      <c r="R202" s="4"/>
      <c r="S202" s="9"/>
      <c r="T202" s="4"/>
      <c r="U202" s="4"/>
      <c r="V202" s="4"/>
      <c r="W202" s="4"/>
      <c r="X202" s="4"/>
      <c r="Y202" s="4"/>
      <c r="Z202" s="4"/>
      <c r="AB202" s="23"/>
    </row>
    <row r="203" spans="11:28">
      <c r="K203" s="8"/>
    </row>
    <row r="204" spans="11:28">
      <c r="K204" s="8"/>
    </row>
    <row r="205" spans="11:28">
      <c r="K205" s="8"/>
    </row>
    <row r="206" spans="11:28">
      <c r="K206" s="8"/>
    </row>
    <row r="207" spans="11:28">
      <c r="K207" s="8"/>
    </row>
  </sheetData>
  <sortState xmlns:xlrd2="http://schemas.microsoft.com/office/spreadsheetml/2017/richdata2" ref="J2:L207">
    <sortCondition descending="1" ref="L2:L207"/>
    <sortCondition ref="J2:J207"/>
  </sortState>
  <phoneticPr fontId="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Button 1">
              <controlPr defaultSize="0" print="0" autoFill="0" autoPict="0" macro="[0]!Ints">
                <anchor moveWithCells="1" sizeWithCells="1">
                  <from>
                    <xdr:col>15</xdr:col>
                    <xdr:colOff>106680</xdr:colOff>
                    <xdr:row>6</xdr:row>
                    <xdr:rowOff>30480</xdr:rowOff>
                  </from>
                  <to>
                    <xdr:col>16</xdr:col>
                    <xdr:colOff>342900</xdr:colOff>
                    <xdr:row>11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" name="Button 2">
              <controlPr defaultSize="0" print="0" autoFill="0" autoPict="0" macro="[0]!Sacks">
                <anchor moveWithCells="1" sizeWithCells="1">
                  <from>
                    <xdr:col>15</xdr:col>
                    <xdr:colOff>106680</xdr:colOff>
                    <xdr:row>12</xdr:row>
                    <xdr:rowOff>76200</xdr:rowOff>
                  </from>
                  <to>
                    <xdr:col>16</xdr:col>
                    <xdr:colOff>342900</xdr:colOff>
                    <xdr:row>17</xdr:row>
                    <xdr:rowOff>106680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Team Offense</vt:lpstr>
      <vt:lpstr>Team Defense</vt:lpstr>
      <vt:lpstr>Rush - Rec</vt:lpstr>
      <vt:lpstr>Passing</vt:lpstr>
      <vt:lpstr>Punt Returns</vt:lpstr>
      <vt:lpstr>Kickoff Returns</vt:lpstr>
      <vt:lpstr>Punting</vt:lpstr>
      <vt:lpstr>Field Goals</vt:lpstr>
      <vt:lpstr>Int - Sack</vt:lpstr>
      <vt:lpstr>NFC Leaders</vt:lpstr>
    </vt:vector>
  </TitlesOfParts>
  <Company>L-3 Government Services,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GBarath</dc:creator>
  <cp:lastModifiedBy>Gregory Barath</cp:lastModifiedBy>
  <cp:lastPrinted>2025-08-25T12:04:33Z</cp:lastPrinted>
  <dcterms:created xsi:type="dcterms:W3CDTF">2007-02-22T19:02:44Z</dcterms:created>
  <dcterms:modified xsi:type="dcterms:W3CDTF">2025-08-25T12:06:51Z</dcterms:modified>
</cp:coreProperties>
</file>